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-普通道路涵洞标准化设计\HDGCL-C#\相关数量表-盖板涵\"/>
    </mc:Choice>
  </mc:AlternateContent>
  <bookViews>
    <workbookView xWindow="1320" yWindow="7260" windowWidth="16935" windowHeight="6375" tabRatio="869"/>
  </bookViews>
  <sheets>
    <sheet name="底板钢筋数量表(整体砼)（0度）" sheetId="7" r:id="rId1"/>
    <sheet name="底板钢筋数量表(整体砼)（5~45度）" sheetId="15" r:id="rId2"/>
    <sheet name="底板钢筋数量表(整体砼)（5~45度） (2)" sheetId="17" r:id="rId3"/>
  </sheets>
  <definedNames>
    <definedName name="_xlnm.Print_Area" localSheetId="0">'底板钢筋数量表(整体砼)（0度）'!$C$31:$AM$46</definedName>
  </definedNames>
  <calcPr calcId="162913"/>
</workbook>
</file>

<file path=xl/calcChain.xml><?xml version="1.0" encoding="utf-8"?>
<calcChain xmlns="http://schemas.openxmlformats.org/spreadsheetml/2006/main">
  <c r="AA38" i="7" l="1"/>
  <c r="AA39" i="7"/>
  <c r="AA40" i="7"/>
  <c r="AA41" i="7"/>
  <c r="AA42" i="7"/>
  <c r="AA43" i="7"/>
  <c r="AA44" i="7"/>
  <c r="AA45" i="7"/>
  <c r="AA46" i="7"/>
  <c r="AA37" i="7"/>
  <c r="AA33" i="17"/>
  <c r="AA34" i="17"/>
  <c r="X33" i="17"/>
  <c r="Y33" i="17" s="1"/>
  <c r="AB33" i="17" s="1"/>
  <c r="AC33" i="17" s="1"/>
  <c r="X34" i="17"/>
  <c r="Y34" i="17" s="1"/>
  <c r="AB34" i="17" s="1"/>
  <c r="AC34" i="17" s="1"/>
  <c r="T33" i="17"/>
  <c r="T34" i="17"/>
  <c r="V34" i="17" s="1"/>
  <c r="Q33" i="17"/>
  <c r="R33" i="17" s="1"/>
  <c r="U33" i="17" s="1"/>
  <c r="V33" i="17" s="1"/>
  <c r="Q34" i="17"/>
  <c r="R34" i="17" s="1"/>
  <c r="U34" i="17" s="1"/>
  <c r="M33" i="17"/>
  <c r="M34" i="17"/>
  <c r="J33" i="17"/>
  <c r="K33" i="17"/>
  <c r="N33" i="17" s="1"/>
  <c r="J34" i="17"/>
  <c r="K34" i="17" s="1"/>
  <c r="N34" i="17" s="1"/>
  <c r="AA22" i="17"/>
  <c r="AC22" i="17" s="1"/>
  <c r="AA23" i="17"/>
  <c r="X22" i="17"/>
  <c r="Y22" i="17"/>
  <c r="AB22" i="17" s="1"/>
  <c r="X23" i="17"/>
  <c r="Y23" i="17"/>
  <c r="AB23" i="17" s="1"/>
  <c r="AC23" i="17" s="1"/>
  <c r="T22" i="17"/>
  <c r="U22" i="17"/>
  <c r="V22" i="17"/>
  <c r="T23" i="17"/>
  <c r="V23" i="17" s="1"/>
  <c r="Q22" i="17"/>
  <c r="R22" i="17"/>
  <c r="Q23" i="17"/>
  <c r="R23" i="17"/>
  <c r="U23" i="17" s="1"/>
  <c r="M22" i="17"/>
  <c r="M23" i="17"/>
  <c r="J22" i="17"/>
  <c r="K22" i="17" s="1"/>
  <c r="N22" i="17" s="1"/>
  <c r="O22" i="17" s="1"/>
  <c r="J23" i="17"/>
  <c r="K23" i="17"/>
  <c r="N23" i="17" s="1"/>
  <c r="O23" i="17" s="1"/>
  <c r="AA11" i="17"/>
  <c r="AA12" i="17"/>
  <c r="X11" i="17"/>
  <c r="Y11" i="17" s="1"/>
  <c r="AB11" i="17" s="1"/>
  <c r="AC11" i="17" s="1"/>
  <c r="X12" i="17"/>
  <c r="Y12" i="17" s="1"/>
  <c r="AB12" i="17" s="1"/>
  <c r="AC12" i="17" s="1"/>
  <c r="T11" i="17"/>
  <c r="T12" i="17"/>
  <c r="Q11" i="17"/>
  <c r="R11" i="17" s="1"/>
  <c r="U11" i="17" s="1"/>
  <c r="V11" i="17" s="1"/>
  <c r="Q12" i="17"/>
  <c r="R12" i="17" s="1"/>
  <c r="U12" i="17" s="1"/>
  <c r="V12" i="17" s="1"/>
  <c r="M11" i="17"/>
  <c r="M12" i="17"/>
  <c r="O12" i="17" s="1"/>
  <c r="J11" i="17"/>
  <c r="K11" i="17"/>
  <c r="N11" i="17" s="1"/>
  <c r="J12" i="17"/>
  <c r="K12" i="17" s="1"/>
  <c r="N12" i="17" s="1"/>
  <c r="AA34" i="15"/>
  <c r="AA35" i="15"/>
  <c r="AA36" i="15"/>
  <c r="AA37" i="15"/>
  <c r="AA38" i="15"/>
  <c r="X34" i="15"/>
  <c r="Y34" i="15" s="1"/>
  <c r="AB34" i="15" s="1"/>
  <c r="X35" i="15"/>
  <c r="Y35" i="15"/>
  <c r="AB35" i="15"/>
  <c r="AC35" i="15" s="1"/>
  <c r="X36" i="15"/>
  <c r="Y36" i="15" s="1"/>
  <c r="AB36" i="15" s="1"/>
  <c r="AC36" i="15" s="1"/>
  <c r="X37" i="15"/>
  <c r="Y37" i="15" s="1"/>
  <c r="AB37" i="15" s="1"/>
  <c r="AC37" i="15" s="1"/>
  <c r="X38" i="15"/>
  <c r="Y38" i="15" s="1"/>
  <c r="AB38" i="15" s="1"/>
  <c r="AC38" i="15" s="1"/>
  <c r="T34" i="15"/>
  <c r="T35" i="15"/>
  <c r="T36" i="15"/>
  <c r="T37" i="15"/>
  <c r="T38" i="15"/>
  <c r="Q34" i="15"/>
  <c r="R34" i="15" s="1"/>
  <c r="U34" i="15" s="1"/>
  <c r="Q35" i="15"/>
  <c r="R35" i="15" s="1"/>
  <c r="U35" i="15" s="1"/>
  <c r="V35" i="15" s="1"/>
  <c r="Q36" i="15"/>
  <c r="R36" i="15"/>
  <c r="U36" i="15" s="1"/>
  <c r="V36" i="15" s="1"/>
  <c r="Q37" i="15"/>
  <c r="R37" i="15" s="1"/>
  <c r="U37" i="15" s="1"/>
  <c r="V37" i="15" s="1"/>
  <c r="Q38" i="15"/>
  <c r="R38" i="15"/>
  <c r="U38" i="15" s="1"/>
  <c r="V38" i="15" s="1"/>
  <c r="M34" i="15"/>
  <c r="M35" i="15"/>
  <c r="O35" i="15" s="1"/>
  <c r="M36" i="15"/>
  <c r="M37" i="15"/>
  <c r="O37" i="15" s="1"/>
  <c r="M38" i="15"/>
  <c r="J34" i="15"/>
  <c r="K34" i="15"/>
  <c r="N34" i="15" s="1"/>
  <c r="J35" i="15"/>
  <c r="K35" i="15"/>
  <c r="N35" i="15"/>
  <c r="J36" i="15"/>
  <c r="K36" i="15"/>
  <c r="N36" i="15" s="1"/>
  <c r="O36" i="15" s="1"/>
  <c r="J37" i="15"/>
  <c r="K37" i="15"/>
  <c r="N37" i="15" s="1"/>
  <c r="J38" i="15"/>
  <c r="K38" i="15" s="1"/>
  <c r="N38" i="15" s="1"/>
  <c r="O38" i="15" s="1"/>
  <c r="AA22" i="15"/>
  <c r="AA23" i="15"/>
  <c r="AA24" i="15"/>
  <c r="AA25" i="15"/>
  <c r="AC25" i="15" s="1"/>
  <c r="AA26" i="15"/>
  <c r="X22" i="15"/>
  <c r="Y22" i="15"/>
  <c r="AB22" i="15" s="1"/>
  <c r="AC22" i="15" s="1"/>
  <c r="X23" i="15"/>
  <c r="Y23" i="15" s="1"/>
  <c r="AB23" i="15" s="1"/>
  <c r="X24" i="15"/>
  <c r="Y24" i="15" s="1"/>
  <c r="AB24" i="15" s="1"/>
  <c r="AC24" i="15" s="1"/>
  <c r="X25" i="15"/>
  <c r="Y25" i="15" s="1"/>
  <c r="AB25" i="15" s="1"/>
  <c r="X26" i="15"/>
  <c r="Y26" i="15"/>
  <c r="AB26" i="15" s="1"/>
  <c r="AC26" i="15" s="1"/>
  <c r="T22" i="15"/>
  <c r="V22" i="15" s="1"/>
  <c r="T23" i="15"/>
  <c r="T24" i="15"/>
  <c r="T25" i="15"/>
  <c r="V25" i="15" s="1"/>
  <c r="T26" i="15"/>
  <c r="Q22" i="15"/>
  <c r="R22" i="15" s="1"/>
  <c r="U22" i="15" s="1"/>
  <c r="Q23" i="15"/>
  <c r="R23" i="15" s="1"/>
  <c r="U23" i="15" s="1"/>
  <c r="V23" i="15" s="1"/>
  <c r="Q24" i="15"/>
  <c r="R24" i="15" s="1"/>
  <c r="U24" i="15" s="1"/>
  <c r="Q25" i="15"/>
  <c r="R25" i="15" s="1"/>
  <c r="U25" i="15" s="1"/>
  <c r="Q26" i="15"/>
  <c r="R26" i="15" s="1"/>
  <c r="U26" i="15" s="1"/>
  <c r="M22" i="15"/>
  <c r="M23" i="15"/>
  <c r="M24" i="15"/>
  <c r="O24" i="15" s="1"/>
  <c r="M25" i="15"/>
  <c r="M26" i="15"/>
  <c r="J22" i="15"/>
  <c r="K22" i="15" s="1"/>
  <c r="N22" i="15" s="1"/>
  <c r="O22" i="15" s="1"/>
  <c r="J23" i="15"/>
  <c r="K23" i="15"/>
  <c r="N23" i="15"/>
  <c r="O23" i="15" s="1"/>
  <c r="J24" i="15"/>
  <c r="K24" i="15"/>
  <c r="N24" i="15" s="1"/>
  <c r="J25" i="15"/>
  <c r="K25" i="15" s="1"/>
  <c r="N25" i="15" s="1"/>
  <c r="O25" i="15" s="1"/>
  <c r="J26" i="15"/>
  <c r="K26" i="15"/>
  <c r="N26" i="15" s="1"/>
  <c r="AA10" i="15"/>
  <c r="AC10" i="15" s="1"/>
  <c r="AA11" i="15"/>
  <c r="AA12" i="15"/>
  <c r="AA13" i="15"/>
  <c r="AC13" i="15" s="1"/>
  <c r="AA14" i="15"/>
  <c r="X10" i="15"/>
  <c r="Y10" i="15" s="1"/>
  <c r="AB10" i="15" s="1"/>
  <c r="X11" i="15"/>
  <c r="Y11" i="15" s="1"/>
  <c r="AB11" i="15" s="1"/>
  <c r="AC11" i="15" s="1"/>
  <c r="X12" i="15"/>
  <c r="Y12" i="15" s="1"/>
  <c r="AB12" i="15" s="1"/>
  <c r="X13" i="15"/>
  <c r="Y13" i="15" s="1"/>
  <c r="AB13" i="15" s="1"/>
  <c r="X14" i="15"/>
  <c r="Y14" i="15" s="1"/>
  <c r="AB14" i="15" s="1"/>
  <c r="AC14" i="15" s="1"/>
  <c r="T10" i="15"/>
  <c r="T11" i="15"/>
  <c r="V11" i="15" s="1"/>
  <c r="T12" i="15"/>
  <c r="T13" i="15"/>
  <c r="T14" i="15"/>
  <c r="Q10" i="15"/>
  <c r="R10" i="15" s="1"/>
  <c r="U10" i="15" s="1"/>
  <c r="V10" i="15" s="1"/>
  <c r="Q11" i="15"/>
  <c r="R11" i="15" s="1"/>
  <c r="U11" i="15" s="1"/>
  <c r="Q12" i="15"/>
  <c r="R12" i="15"/>
  <c r="U12" i="15" s="1"/>
  <c r="V12" i="15" s="1"/>
  <c r="Q13" i="15"/>
  <c r="R13" i="15"/>
  <c r="U13" i="15" s="1"/>
  <c r="Q14" i="15"/>
  <c r="R14" i="15" s="1"/>
  <c r="U14" i="15" s="1"/>
  <c r="M10" i="15"/>
  <c r="O10" i="15" s="1"/>
  <c r="M11" i="15"/>
  <c r="O11" i="15" s="1"/>
  <c r="M12" i="15"/>
  <c r="M13" i="15"/>
  <c r="M14" i="15"/>
  <c r="J10" i="15"/>
  <c r="K10" i="15"/>
  <c r="N10" i="15" s="1"/>
  <c r="J11" i="15"/>
  <c r="K11" i="15" s="1"/>
  <c r="N11" i="15" s="1"/>
  <c r="J12" i="15"/>
  <c r="K12" i="15"/>
  <c r="N12" i="15" s="1"/>
  <c r="O12" i="15" s="1"/>
  <c r="J13" i="15"/>
  <c r="K13" i="15"/>
  <c r="N13" i="15" s="1"/>
  <c r="J14" i="15"/>
  <c r="K14" i="15" s="1"/>
  <c r="N14" i="15" s="1"/>
  <c r="AA31" i="17"/>
  <c r="AA32" i="17"/>
  <c r="AC32" i="17" s="1"/>
  <c r="AA35" i="17"/>
  <c r="AA30" i="17"/>
  <c r="AC30" i="17" s="1"/>
  <c r="T31" i="17"/>
  <c r="T32" i="17"/>
  <c r="V32" i="17" s="1"/>
  <c r="T35" i="17"/>
  <c r="V35" i="17" s="1"/>
  <c r="T30" i="17"/>
  <c r="M31" i="17"/>
  <c r="M32" i="17"/>
  <c r="M35" i="17"/>
  <c r="O35" i="17" s="1"/>
  <c r="M30" i="17"/>
  <c r="AA20" i="17"/>
  <c r="AC20" i="17" s="1"/>
  <c r="AA21" i="17"/>
  <c r="AC21" i="17" s="1"/>
  <c r="AA24" i="17"/>
  <c r="AA19" i="17"/>
  <c r="T20" i="17"/>
  <c r="V20" i="17" s="1"/>
  <c r="T21" i="17"/>
  <c r="T24" i="17"/>
  <c r="T19" i="17"/>
  <c r="M20" i="17"/>
  <c r="M21" i="17"/>
  <c r="M24" i="17"/>
  <c r="M19" i="17"/>
  <c r="AA9" i="17"/>
  <c r="AC9" i="17" s="1"/>
  <c r="AA10" i="17"/>
  <c r="AC10" i="17" s="1"/>
  <c r="AA13" i="17"/>
  <c r="AC13" i="17"/>
  <c r="AA8" i="17"/>
  <c r="T9" i="17"/>
  <c r="T10" i="17"/>
  <c r="T13" i="17"/>
  <c r="T8" i="17"/>
  <c r="M9" i="17"/>
  <c r="M10" i="17"/>
  <c r="M13" i="17"/>
  <c r="O13" i="17" s="1"/>
  <c r="M8" i="17"/>
  <c r="X35" i="17"/>
  <c r="Y35" i="17" s="1"/>
  <c r="AB35" i="17" s="1"/>
  <c r="Q35" i="17"/>
  <c r="R35" i="17"/>
  <c r="U35" i="17"/>
  <c r="J35" i="17"/>
  <c r="K35" i="17" s="1"/>
  <c r="N35" i="17" s="1"/>
  <c r="X32" i="17"/>
  <c r="Y32" i="17" s="1"/>
  <c r="AB32" i="17" s="1"/>
  <c r="Q32" i="17"/>
  <c r="R32" i="17"/>
  <c r="U32" i="17"/>
  <c r="J32" i="17"/>
  <c r="K32" i="17" s="1"/>
  <c r="N32" i="17" s="1"/>
  <c r="O32" i="17" s="1"/>
  <c r="X31" i="17"/>
  <c r="Y31" i="17"/>
  <c r="AB31" i="17" s="1"/>
  <c r="Q31" i="17"/>
  <c r="R31" i="17" s="1"/>
  <c r="U31" i="17" s="1"/>
  <c r="V31" i="17" s="1"/>
  <c r="J31" i="17"/>
  <c r="K31" i="17"/>
  <c r="N31" i="17" s="1"/>
  <c r="O31" i="17" s="1"/>
  <c r="X30" i="17"/>
  <c r="Y30" i="17"/>
  <c r="AB30" i="17" s="1"/>
  <c r="Q30" i="17"/>
  <c r="R30" i="17" s="1"/>
  <c r="U30" i="17" s="1"/>
  <c r="J30" i="17"/>
  <c r="K30" i="17"/>
  <c r="N30" i="17" s="1"/>
  <c r="O30" i="17" s="1"/>
  <c r="X24" i="17"/>
  <c r="Y24" i="17"/>
  <c r="AB24" i="17" s="1"/>
  <c r="Q24" i="17"/>
  <c r="R24" i="17" s="1"/>
  <c r="U24" i="17" s="1"/>
  <c r="V24" i="17" s="1"/>
  <c r="J24" i="17"/>
  <c r="K24" i="17"/>
  <c r="N24" i="17"/>
  <c r="O24" i="17" s="1"/>
  <c r="X21" i="17"/>
  <c r="Y21" i="17" s="1"/>
  <c r="AB21" i="17" s="1"/>
  <c r="Q21" i="17"/>
  <c r="R21" i="17"/>
  <c r="U21" i="17" s="1"/>
  <c r="V21" i="17" s="1"/>
  <c r="J21" i="17"/>
  <c r="K21" i="17"/>
  <c r="N21" i="17"/>
  <c r="O21" i="17" s="1"/>
  <c r="X20" i="17"/>
  <c r="Y20" i="17" s="1"/>
  <c r="AB20" i="17" s="1"/>
  <c r="Q20" i="17"/>
  <c r="R20" i="17" s="1"/>
  <c r="U20" i="17" s="1"/>
  <c r="J20" i="17"/>
  <c r="K20" i="17" s="1"/>
  <c r="N20" i="17" s="1"/>
  <c r="O20" i="17" s="1"/>
  <c r="X19" i="17"/>
  <c r="Y19" i="17"/>
  <c r="AB19" i="17" s="1"/>
  <c r="AC19" i="17" s="1"/>
  <c r="Q19" i="17"/>
  <c r="R19" i="17"/>
  <c r="U19" i="17" s="1"/>
  <c r="V19" i="17" s="1"/>
  <c r="J19" i="17"/>
  <c r="K19" i="17" s="1"/>
  <c r="N19" i="17" s="1"/>
  <c r="O19" i="17" s="1"/>
  <c r="X13" i="17"/>
  <c r="Y13" i="17"/>
  <c r="AB13" i="17"/>
  <c r="Q13" i="17"/>
  <c r="R13" i="17"/>
  <c r="U13" i="17" s="1"/>
  <c r="V13" i="17" s="1"/>
  <c r="J13" i="17"/>
  <c r="K13" i="17" s="1"/>
  <c r="N13" i="17" s="1"/>
  <c r="X10" i="17"/>
  <c r="Y10" i="17" s="1"/>
  <c r="AB10" i="17" s="1"/>
  <c r="Q10" i="17"/>
  <c r="R10" i="17"/>
  <c r="U10" i="17" s="1"/>
  <c r="V10" i="17" s="1"/>
  <c r="J10" i="17"/>
  <c r="K10" i="17"/>
  <c r="N10" i="17" s="1"/>
  <c r="O10" i="17" s="1"/>
  <c r="X9" i="17"/>
  <c r="Y9" i="17"/>
  <c r="AB9" i="17" s="1"/>
  <c r="Q9" i="17"/>
  <c r="R9" i="17"/>
  <c r="U9" i="17"/>
  <c r="V9" i="17" s="1"/>
  <c r="J9" i="17"/>
  <c r="K9" i="17" s="1"/>
  <c r="N9" i="17" s="1"/>
  <c r="O9" i="17" s="1"/>
  <c r="X8" i="17"/>
  <c r="Y8" i="17"/>
  <c r="AB8" i="17"/>
  <c r="AC8" i="17" s="1"/>
  <c r="Q8" i="17"/>
  <c r="R8" i="17"/>
  <c r="U8" i="17"/>
  <c r="V8" i="17"/>
  <c r="J8" i="17"/>
  <c r="K8" i="17"/>
  <c r="N8" i="17" s="1"/>
  <c r="O8" i="17" s="1"/>
  <c r="AA32" i="15"/>
  <c r="AA33" i="15"/>
  <c r="X32" i="15"/>
  <c r="X33" i="15"/>
  <c r="Y33" i="15"/>
  <c r="AB33" i="15" s="1"/>
  <c r="AC33" i="15" s="1"/>
  <c r="Y32" i="15"/>
  <c r="AB32" i="15"/>
  <c r="AC32" i="15" s="1"/>
  <c r="T32" i="15"/>
  <c r="T33" i="15"/>
  <c r="Q32" i="15"/>
  <c r="R32" i="15" s="1"/>
  <c r="U32" i="15" s="1"/>
  <c r="V32" i="15" s="1"/>
  <c r="Q33" i="15"/>
  <c r="R33" i="15" s="1"/>
  <c r="U33" i="15" s="1"/>
  <c r="V33" i="15" s="1"/>
  <c r="M32" i="15"/>
  <c r="O32" i="15" s="1"/>
  <c r="M33" i="15"/>
  <c r="J33" i="15"/>
  <c r="K33" i="15"/>
  <c r="N33" i="15" s="1"/>
  <c r="O33" i="15" s="1"/>
  <c r="J32" i="15"/>
  <c r="K32" i="15"/>
  <c r="N32" i="15" s="1"/>
  <c r="AA20" i="15"/>
  <c r="X20" i="15"/>
  <c r="Y20" i="15" s="1"/>
  <c r="AB20" i="15" s="1"/>
  <c r="T20" i="15"/>
  <c r="Q20" i="15"/>
  <c r="R20" i="15" s="1"/>
  <c r="U20" i="15" s="1"/>
  <c r="V20" i="15" s="1"/>
  <c r="M20" i="15"/>
  <c r="O20" i="15" s="1"/>
  <c r="J20" i="15"/>
  <c r="K20" i="15"/>
  <c r="N20" i="15"/>
  <c r="AA21" i="15"/>
  <c r="X21" i="15"/>
  <c r="Y21" i="15" s="1"/>
  <c r="AB21" i="15" s="1"/>
  <c r="T21" i="15"/>
  <c r="Q21" i="15"/>
  <c r="M21" i="15"/>
  <c r="O21" i="15" s="1"/>
  <c r="J21" i="15"/>
  <c r="K21" i="15"/>
  <c r="N21" i="15" s="1"/>
  <c r="R21" i="15"/>
  <c r="U21" i="15" s="1"/>
  <c r="V21" i="15" s="1"/>
  <c r="AA9" i="15"/>
  <c r="AC9" i="15" s="1"/>
  <c r="AA8" i="15"/>
  <c r="AC8" i="15" s="1"/>
  <c r="X8" i="15"/>
  <c r="Y8" i="15"/>
  <c r="AB8" i="15"/>
  <c r="X9" i="15"/>
  <c r="Y9" i="15"/>
  <c r="AB9" i="15"/>
  <c r="T8" i="15"/>
  <c r="T9" i="15"/>
  <c r="V9" i="15" s="1"/>
  <c r="Q8" i="15"/>
  <c r="R8" i="15"/>
  <c r="U8" i="15" s="1"/>
  <c r="V8" i="15" s="1"/>
  <c r="Q9" i="15"/>
  <c r="R9" i="15"/>
  <c r="U9" i="15"/>
  <c r="M9" i="15"/>
  <c r="M8" i="15"/>
  <c r="J8" i="15"/>
  <c r="K8" i="15" s="1"/>
  <c r="N8" i="15" s="1"/>
  <c r="O8" i="15" s="1"/>
  <c r="J9" i="15"/>
  <c r="K9" i="15"/>
  <c r="N9" i="15" s="1"/>
  <c r="O9" i="15" s="1"/>
  <c r="AM38" i="7"/>
  <c r="AI38" i="7"/>
  <c r="AK38" i="7" s="1"/>
  <c r="AI39" i="7"/>
  <c r="AK39" i="7"/>
  <c r="AI40" i="7"/>
  <c r="AK40" i="7"/>
  <c r="AI41" i="7"/>
  <c r="AK41" i="7"/>
  <c r="AI42" i="7"/>
  <c r="AK42" i="7"/>
  <c r="AI43" i="7"/>
  <c r="AK43" i="7"/>
  <c r="AI44" i="7"/>
  <c r="AK44" i="7" s="1"/>
  <c r="AI45" i="7"/>
  <c r="AK45" i="7"/>
  <c r="AI46" i="7"/>
  <c r="AK46" i="7"/>
  <c r="AI37" i="7"/>
  <c r="AK37" i="7"/>
  <c r="AG38" i="7"/>
  <c r="Y38" i="7"/>
  <c r="X38" i="7"/>
  <c r="S38" i="7"/>
  <c r="U38" i="7" s="1"/>
  <c r="M38" i="7"/>
  <c r="AB38" i="7" s="1"/>
  <c r="AC38" i="7" s="1"/>
  <c r="L38" i="7"/>
  <c r="Y46" i="7"/>
  <c r="Y44" i="7"/>
  <c r="Y37" i="7"/>
  <c r="AM41" i="7"/>
  <c r="AG37" i="7"/>
  <c r="AG39" i="7"/>
  <c r="AG40" i="7"/>
  <c r="AG41" i="7"/>
  <c r="AG42" i="7"/>
  <c r="AG43" i="7"/>
  <c r="AG44" i="7"/>
  <c r="AG45" i="7"/>
  <c r="AG46" i="7"/>
  <c r="M44" i="7"/>
  <c r="L44" i="7" s="1"/>
  <c r="M46" i="7"/>
  <c r="AB46" i="7" s="1"/>
  <c r="AC46" i="7" s="1"/>
  <c r="L46" i="7"/>
  <c r="S46" i="7"/>
  <c r="U46" i="7" s="1"/>
  <c r="S40" i="7"/>
  <c r="U40" i="7"/>
  <c r="M40" i="7"/>
  <c r="AB40" i="7" s="1"/>
  <c r="AC40" i="7" s="1"/>
  <c r="P40" i="7"/>
  <c r="Q40" i="7" s="1"/>
  <c r="AL40" i="7" s="1"/>
  <c r="M41" i="7"/>
  <c r="P41" i="7" s="1"/>
  <c r="Q41" i="7" s="1"/>
  <c r="X43" i="7"/>
  <c r="Y43" i="7" s="1"/>
  <c r="X44" i="7"/>
  <c r="X45" i="7"/>
  <c r="Y45" i="7" s="1"/>
  <c r="X46" i="7"/>
  <c r="X39" i="7"/>
  <c r="Y39" i="7"/>
  <c r="X40" i="7"/>
  <c r="Y40" i="7"/>
  <c r="X41" i="7"/>
  <c r="Y41" i="7"/>
  <c r="X42" i="7"/>
  <c r="Y42" i="7"/>
  <c r="X37" i="7"/>
  <c r="G46" i="7"/>
  <c r="H46" i="7"/>
  <c r="G45" i="7"/>
  <c r="H45" i="7"/>
  <c r="G44" i="7"/>
  <c r="H44" i="7"/>
  <c r="G43" i="7"/>
  <c r="H43" i="7"/>
  <c r="G42" i="7"/>
  <c r="H42" i="7"/>
  <c r="G41" i="7"/>
  <c r="H41" i="7"/>
  <c r="G40" i="7"/>
  <c r="H40" i="7"/>
  <c r="G39" i="7"/>
  <c r="H39" i="7"/>
  <c r="G37" i="7"/>
  <c r="H37" i="7"/>
  <c r="AM39" i="7"/>
  <c r="AM40" i="7"/>
  <c r="AM43" i="7"/>
  <c r="AM46" i="7"/>
  <c r="S41" i="7"/>
  <c r="U41" i="7" s="1"/>
  <c r="S39" i="7"/>
  <c r="U39" i="7" s="1"/>
  <c r="M39" i="7"/>
  <c r="AB39" i="7" s="1"/>
  <c r="AC39" i="7" s="1"/>
  <c r="P39" i="7"/>
  <c r="Q39" i="7"/>
  <c r="M45" i="7"/>
  <c r="AB45" i="7" s="1"/>
  <c r="AC45" i="7" s="1"/>
  <c r="S43" i="7"/>
  <c r="U43" i="7" s="1"/>
  <c r="M43" i="7"/>
  <c r="L43" i="7" s="1"/>
  <c r="S42" i="7"/>
  <c r="U42" i="7"/>
  <c r="M37" i="7"/>
  <c r="AB37" i="7" s="1"/>
  <c r="AC37" i="7" s="1"/>
  <c r="AM45" i="7"/>
  <c r="S44" i="7"/>
  <c r="U44" i="7"/>
  <c r="AM44" i="7"/>
  <c r="S45" i="7"/>
  <c r="U45" i="7" s="1"/>
  <c r="AM37" i="7"/>
  <c r="L40" i="7"/>
  <c r="S37" i="7"/>
  <c r="U37" i="7"/>
  <c r="M42" i="7"/>
  <c r="AB42" i="7" s="1"/>
  <c r="AC42" i="7" s="1"/>
  <c r="AM42" i="7"/>
  <c r="P45" i="7"/>
  <c r="Q45" i="7" s="1"/>
  <c r="L39" i="7"/>
  <c r="P38" i="7"/>
  <c r="Q38" i="7" s="1"/>
  <c r="L42" i="7"/>
  <c r="L45" i="7"/>
  <c r="AC20" i="15" l="1"/>
  <c r="AL39" i="7"/>
  <c r="AC24" i="17"/>
  <c r="AC35" i="17"/>
  <c r="O13" i="15"/>
  <c r="V13" i="15"/>
  <c r="AC23" i="15"/>
  <c r="AL38" i="7"/>
  <c r="AL41" i="7"/>
  <c r="O34" i="15"/>
  <c r="V34" i="15"/>
  <c r="AC34" i="15"/>
  <c r="O34" i="17"/>
  <c r="AC31" i="17"/>
  <c r="O33" i="17"/>
  <c r="AL45" i="7"/>
  <c r="AC21" i="15"/>
  <c r="V30" i="17"/>
  <c r="AC41" i="7"/>
  <c r="V26" i="15"/>
  <c r="O11" i="17"/>
  <c r="O14" i="15"/>
  <c r="V14" i="15"/>
  <c r="AC12" i="15"/>
  <c r="O26" i="15"/>
  <c r="V24" i="15"/>
  <c r="L41" i="7"/>
  <c r="AB41" i="7"/>
  <c r="P44" i="7"/>
  <c r="Q44" i="7" s="1"/>
  <c r="AB44" i="7"/>
  <c r="AC44" i="7" s="1"/>
  <c r="P42" i="7"/>
  <c r="Q42" i="7" s="1"/>
  <c r="AL42" i="7" s="1"/>
  <c r="L37" i="7"/>
  <c r="P37" i="7"/>
  <c r="Q37" i="7" s="1"/>
  <c r="AL37" i="7" s="1"/>
  <c r="AB43" i="7"/>
  <c r="AC43" i="7" s="1"/>
  <c r="P43" i="7"/>
  <c r="Q43" i="7" s="1"/>
  <c r="AL43" i="7" s="1"/>
  <c r="P46" i="7"/>
  <c r="Q46" i="7" s="1"/>
  <c r="AL46" i="7" s="1"/>
  <c r="AL44" i="7" l="1"/>
</calcChain>
</file>

<file path=xl/sharedStrings.xml><?xml version="1.0" encoding="utf-8"?>
<sst xmlns="http://schemas.openxmlformats.org/spreadsheetml/2006/main" count="339" uniqueCount="79">
  <si>
    <t>基础参数</t>
    <phoneticPr fontId="3" type="noConversion"/>
  </si>
  <si>
    <r>
      <t>净跨径</t>
    </r>
    <r>
      <rPr>
        <sz val="12"/>
        <rFont val="宋体"/>
        <family val="3"/>
        <charset val="134"/>
      </rPr>
      <t>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</si>
  <si>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</si>
  <si>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</si>
  <si>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</si>
  <si>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</si>
  <si>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</si>
  <si>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每延米整体式基础底板钢筋数量表 (Lo=1.5m)(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</si>
  <si>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t>材 料 数 量（两个端部）</t>
    <phoneticPr fontId="3" type="noConversion"/>
  </si>
  <si>
    <t>涵台尺寸</t>
    <phoneticPr fontId="3" type="noConversion"/>
  </si>
  <si>
    <r>
      <t>H</t>
    </r>
    <r>
      <rPr>
        <vertAlign val="subscript"/>
        <sz val="12"/>
        <color indexed="14"/>
        <rFont val="宋体"/>
        <family val="3"/>
        <charset val="134"/>
      </rPr>
      <t>d</t>
    </r>
    <r>
      <rPr>
        <sz val="12"/>
        <color indexed="14"/>
        <rFont val="宋体"/>
        <family val="3"/>
        <charset val="134"/>
      </rPr>
      <t xml:space="preserve">
(cm)</t>
    </r>
    <phoneticPr fontId="3" type="noConversion"/>
  </si>
  <si>
    <t>B1  (cm)</t>
    <phoneticPr fontId="3" type="noConversion"/>
  </si>
  <si>
    <t>B1 (cm)</t>
    <phoneticPr fontId="3" type="noConversion"/>
  </si>
  <si>
    <r>
      <t>净跨径L</t>
    </r>
    <r>
      <rPr>
        <vertAlign val="subscript"/>
        <sz val="12"/>
        <rFont val="宋体"/>
        <family val="3"/>
        <charset val="134"/>
      </rPr>
      <t xml:space="preserve">0
</t>
    </r>
    <r>
      <rPr>
        <sz val="12"/>
        <rFont val="宋体"/>
        <family val="3"/>
        <charset val="134"/>
      </rPr>
      <t>(m)</t>
    </r>
    <phoneticPr fontId="3" type="noConversion"/>
  </si>
  <si>
    <t>净空
H0
(m)</t>
    <phoneticPr fontId="3" type="noConversion"/>
  </si>
  <si>
    <t>涵台尺寸</t>
    <phoneticPr fontId="3" type="noConversion"/>
  </si>
  <si>
    <t>基础参数</t>
    <phoneticPr fontId="3" type="noConversion"/>
  </si>
  <si>
    <t xml:space="preserve"> 材 料 数 量 (每延米)</t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</si>
  <si>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</si>
  <si>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</si>
  <si>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C</t>
    </r>
    <r>
      <rPr>
        <vertAlign val="sub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</si>
  <si>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H</t>
    </r>
    <r>
      <rPr>
        <vertAlign val="subscript"/>
        <sz val="12"/>
        <rFont val="宋体"/>
        <family val="3"/>
        <charset val="134"/>
      </rPr>
      <t>d</t>
    </r>
    <r>
      <rPr>
        <sz val="12"/>
        <rFont val="宋体"/>
        <family val="3"/>
        <charset val="134"/>
      </rPr>
      <t xml:space="preserve">
(cm)</t>
    </r>
    <phoneticPr fontId="3" type="noConversion"/>
  </si>
  <si>
    <r>
      <t>m</t>
    </r>
    <r>
      <rPr>
        <sz val="12"/>
        <rFont val="宋体"/>
        <family val="3"/>
        <charset val="134"/>
      </rPr>
      <t xml:space="preserve">   (cm)</t>
    </r>
    <phoneticPr fontId="3" type="noConversion"/>
  </si>
  <si>
    <r>
      <t>n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</si>
  <si>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family val="3"/>
        <charset val="134"/>
      </rPr>
      <t>1钢筋</t>
    </r>
    <phoneticPr fontId="3" type="noConversion"/>
  </si>
  <si>
    <r>
      <t>N</t>
    </r>
    <r>
      <rPr>
        <sz val="12"/>
        <rFont val="宋体"/>
        <family val="3"/>
        <charset val="134"/>
      </rPr>
      <t>2钢筋</t>
    </r>
    <r>
      <rPr>
        <sz val="12"/>
        <rFont val="宋体"/>
        <charset val="134"/>
      </rPr>
      <t/>
    </r>
  </si>
  <si>
    <r>
      <t>N</t>
    </r>
    <r>
      <rPr>
        <sz val="12"/>
        <rFont val="宋体"/>
        <family val="3"/>
        <charset val="134"/>
      </rPr>
      <t>3钢筋</t>
    </r>
    <r>
      <rPr>
        <sz val="12"/>
        <rFont val="宋体"/>
        <charset val="134"/>
      </rPr>
      <t/>
    </r>
  </si>
  <si>
    <r>
      <t>C3</t>
    </r>
    <r>
      <rPr>
        <sz val="12"/>
        <rFont val="宋体"/>
        <family val="3"/>
        <charset val="134"/>
      </rPr>
      <t>0砼
基础底板(m</t>
    </r>
    <r>
      <rPr>
        <vertAlign val="superscript"/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/m)</t>
    </r>
    <phoneticPr fontId="3" type="noConversion"/>
  </si>
  <si>
    <t>直 径(mm)</t>
    <phoneticPr fontId="3" type="noConversion"/>
  </si>
  <si>
    <t>长 度(cm)</t>
    <phoneticPr fontId="3" type="noConversion"/>
  </si>
  <si>
    <t>根 数(根)</t>
    <phoneticPr fontId="3" type="noConversion"/>
  </si>
  <si>
    <t>共 重(kg)</t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</si>
  <si>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6.0</t>
    </r>
    <phoneticPr fontId="3" type="noConversion"/>
  </si>
  <si>
    <r>
      <t>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</si>
  <si>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</si>
  <si>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12.0</t>
    </r>
    <phoneticPr fontId="3" type="noConversion"/>
  </si>
  <si>
    <r>
      <t>12.0&lt;Th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</si>
  <si>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</si>
  <si>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18.0</t>
    </r>
    <phoneticPr fontId="3" type="noConversion"/>
  </si>
  <si>
    <r>
      <t>18.0&lt;Th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</si>
  <si>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 xml:space="preserve">净空
</t>
    </r>
    <r>
      <rPr>
        <sz val="12"/>
        <rFont val="宋体"/>
        <family val="3"/>
        <charset val="134"/>
      </rPr>
      <t>H0
(m)</t>
    </r>
    <phoneticPr fontId="3" type="noConversion"/>
  </si>
  <si>
    <r>
      <t xml:space="preserve">     
</t>
    </r>
    <r>
      <rPr>
        <sz val="12"/>
        <rFont val="宋体"/>
        <family val="3"/>
        <charset val="134"/>
      </rPr>
      <t>填土高
T</t>
    </r>
    <r>
      <rPr>
        <vertAlign val="subscript"/>
        <sz val="12"/>
        <rFont val="宋体"/>
        <family val="3"/>
        <charset val="134"/>
      </rPr>
      <t>h</t>
    </r>
    <r>
      <rPr>
        <sz val="12"/>
        <rFont val="宋体"/>
        <family val="3"/>
        <charset val="134"/>
      </rPr>
      <t>(m)</t>
    </r>
    <phoneticPr fontId="3" type="noConversion"/>
  </si>
  <si>
    <r>
      <t>1</t>
    </r>
    <r>
      <rPr>
        <sz val="12"/>
        <rFont val="宋体"/>
        <family val="3"/>
        <charset val="134"/>
      </rPr>
      <t>5°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</si>
  <si>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1  </t>
    </r>
    <phoneticPr fontId="3" type="noConversion"/>
  </si>
  <si>
    <r>
      <t>两个端部N</t>
    </r>
    <r>
      <rPr>
        <sz val="12"/>
        <rFont val="宋体"/>
        <family val="3"/>
        <charset val="134"/>
      </rPr>
      <t>2'钢筋</t>
    </r>
    <phoneticPr fontId="3" type="noConversion"/>
  </si>
  <si>
    <t>35°</t>
    <phoneticPr fontId="3" type="noConversion"/>
  </si>
  <si>
    <r>
      <t>4</t>
    </r>
    <r>
      <rPr>
        <sz val="12"/>
        <rFont val="宋体"/>
        <family val="3"/>
        <charset val="134"/>
      </rPr>
      <t>0°</t>
    </r>
    <phoneticPr fontId="3" type="noConversion"/>
  </si>
  <si>
    <r>
      <t>2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</si>
  <si>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2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°</t>
    </r>
    <phoneticPr fontId="3" type="noConversion"/>
  </si>
  <si>
    <t>5°</t>
    <phoneticPr fontId="3" type="noConversion"/>
  </si>
  <si>
    <r>
      <t>1</t>
    </r>
    <r>
      <rPr>
        <sz val="12"/>
        <rFont val="宋体"/>
        <family val="3"/>
        <charset val="134"/>
      </rPr>
      <t>0°</t>
    </r>
    <phoneticPr fontId="3" type="noConversion"/>
  </si>
  <si>
    <r>
      <t>3</t>
    </r>
    <r>
      <rPr>
        <sz val="12"/>
        <rFont val="宋体"/>
        <charset val="134"/>
      </rPr>
      <t>0</t>
    </r>
    <r>
      <rPr>
        <sz val="12"/>
        <rFont val="宋体"/>
        <family val="3"/>
        <charset val="134"/>
      </rPr>
      <t>°</t>
    </r>
    <phoneticPr fontId="3" type="noConversion"/>
  </si>
  <si>
    <r>
      <t>4</t>
    </r>
    <r>
      <rPr>
        <sz val="12"/>
        <rFont val="宋体"/>
        <family val="3"/>
        <charset val="134"/>
      </rPr>
      <t>5°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</si>
  <si>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</si>
  <si>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</si>
  <si>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θ</t>
    </r>
    <r>
      <rPr>
        <sz val="12"/>
        <rFont val="宋体"/>
        <family val="3"/>
        <charset val="134"/>
      </rPr>
      <t>(°)</t>
    </r>
    <phoneticPr fontId="3" type="noConversion"/>
  </si>
  <si>
    <r>
      <t>跨径</t>
    </r>
    <r>
      <rPr>
        <sz val="12"/>
        <rFont val="宋体"/>
        <family val="3"/>
        <charset val="134"/>
      </rPr>
      <t>L
(m)</t>
    </r>
    <phoneticPr fontId="3" type="noConversion"/>
  </si>
  <si>
    <r>
      <t>N</t>
    </r>
    <r>
      <rPr>
        <sz val="12"/>
        <rFont val="宋体"/>
        <charset val="134"/>
      </rPr>
      <t>4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</si>
  <si>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N</t>
    </r>
    <r>
      <rPr>
        <sz val="12"/>
        <rFont val="宋体"/>
        <charset val="134"/>
      </rPr>
      <t>5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</si>
  <si>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r>
      <t>H</t>
    </r>
    <r>
      <rPr>
        <sz val="12"/>
        <rFont val="宋体"/>
        <family val="3"/>
        <charset val="134"/>
      </rPr>
      <t>RB</t>
    </r>
    <r>
      <rPr>
        <sz val="12"/>
        <rFont val="宋体"/>
        <charset val="134"/>
      </rPr>
      <t>400</t>
    </r>
    <r>
      <rPr>
        <sz val="12"/>
        <rFont val="宋体"/>
        <family val="3"/>
        <charset val="134"/>
      </rPr>
      <t>钢筋总计(kg)</t>
    </r>
    <phoneticPr fontId="3" type="noConversion"/>
  </si>
  <si>
    <t>跨径
L
(m)</t>
    <phoneticPr fontId="3" type="noConversion"/>
  </si>
  <si>
    <r>
      <t xml:space="preserve">     
填土高
T</t>
    </r>
    <r>
      <rPr>
        <vertAlign val="subscript"/>
        <sz val="12"/>
        <rFont val="宋体"/>
        <family val="3"/>
        <charset val="134"/>
      </rPr>
      <t xml:space="preserve">h
</t>
    </r>
    <r>
      <rPr>
        <sz val="12"/>
        <rFont val="宋体"/>
        <family val="3"/>
        <charset val="134"/>
      </rPr>
      <t>(m)</t>
    </r>
    <phoneticPr fontId="3" type="noConversion"/>
  </si>
  <si>
    <r>
      <t>0.5</t>
    </r>
    <r>
      <rPr>
        <sz val="12"/>
        <rFont val="宋体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2.0</t>
    </r>
    <phoneticPr fontId="3" type="noConversion"/>
  </si>
  <si>
    <r>
      <t>2.0&lt;Th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3" type="noConversion"/>
  </si>
  <si>
    <r>
      <t>N</t>
    </r>
    <r>
      <rPr>
        <sz val="12"/>
        <rFont val="宋体"/>
        <charset val="134"/>
      </rPr>
      <t>6</t>
    </r>
    <r>
      <rPr>
        <sz val="12"/>
        <rFont val="宋体"/>
        <family val="3"/>
        <charset val="134"/>
      </rPr>
      <t>钢筋</t>
    </r>
    <r>
      <rPr>
        <sz val="12"/>
        <rFont val="宋体"/>
        <charset val="134"/>
      </rPr>
      <t/>
    </r>
    <phoneticPr fontId="3" type="noConversion"/>
  </si>
  <si>
    <t>涵台尺寸</t>
    <phoneticPr fontId="3" type="noConversion"/>
  </si>
  <si>
    <r>
      <t>两个端部N</t>
    </r>
    <r>
      <rPr>
        <sz val="12"/>
        <rFont val="宋体"/>
        <family val="3"/>
        <charset val="134"/>
      </rPr>
      <t>6'钢筋</t>
    </r>
    <phoneticPr fontId="3" type="noConversion"/>
  </si>
  <si>
    <r>
      <t>n</t>
    </r>
    <r>
      <rPr>
        <sz val="12"/>
        <rFont val="宋体"/>
        <family val="3"/>
        <charset val="134"/>
      </rPr>
      <t xml:space="preserve">2  </t>
    </r>
    <phoneticPr fontId="3" type="noConversion"/>
  </si>
  <si>
    <r>
      <t>0.5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4.0</t>
    </r>
    <phoneticPr fontId="3" type="noConversion"/>
  </si>
  <si>
    <r>
      <t>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8.0</t>
    </r>
    <phoneticPr fontId="3" type="noConversion"/>
  </si>
  <si>
    <r>
      <t>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10.0</t>
    </r>
    <phoneticPr fontId="3" type="noConversion"/>
  </si>
  <si>
    <t>斜交涵洞端部N2'钢筋数量表 (Lo=3.0m)(0.5m≤填土高Th≤20.0m)</t>
    <phoneticPr fontId="3" type="noConversion"/>
  </si>
  <si>
    <t>斜交涵洞端部N6'钢筋数量表 (Lo=3.0m)(0.5m≤填土高Th≤20.0m)</t>
    <phoneticPr fontId="3" type="noConversion"/>
  </si>
  <si>
    <r>
      <t>每延米整体式基础底板钢筋数量表 (Lo=3.0m)(</t>
    </r>
    <r>
      <rPr>
        <b/>
        <sz val="22"/>
        <rFont val="RomanC"/>
      </rPr>
      <t>φ</t>
    </r>
    <r>
      <rPr>
        <b/>
        <sz val="22"/>
        <rFont val="宋体"/>
        <family val="3"/>
        <charset val="134"/>
      </rPr>
      <t>=0°)</t>
    </r>
    <phoneticPr fontId="3" type="noConversion"/>
  </si>
  <si>
    <r>
      <t>10.0&lt;Th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14.0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</si>
  <si>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16.0</t>
    </r>
    <phoneticPr fontId="3" type="noConversion"/>
  </si>
  <si>
    <r>
      <t>16.0&lt;Th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18.0</t>
    </r>
    <phoneticPr fontId="3" type="noConversion"/>
  </si>
  <si>
    <r>
      <t>18.0&lt;Th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20.0</t>
    </r>
    <phoneticPr fontId="3" type="noConversion"/>
  </si>
  <si>
    <r>
      <t>14.0&lt;Th</t>
    </r>
    <r>
      <rPr>
        <sz val="12"/>
        <rFont val="宋体"/>
        <family val="3"/>
        <charset val="134"/>
      </rPr>
      <t>≤</t>
    </r>
    <r>
      <rPr>
        <sz val="12"/>
        <rFont val="Times New Roman"/>
        <family val="1"/>
      </rPr>
      <t>18.0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</si>
</sst>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84" formatCode="0.0"/>
    <numFmt numFmtId="185" formatCode="0.000"/>
    <numFmt numFmtId="186" formatCode="0.0_);[Red]\(0.0\)"/>
    <numFmt numFmtId="187" formatCode="0.0_ "/>
    <numFmt numFmtId="195" formatCode="&quot;&quot;0"/>
    <numFmt numFmtId="196" formatCode="000000"/>
    <numFmt numFmtId="203" formatCode="&quot;&amp;&quot;0"/>
    <numFmt numFmtId="204" formatCode="&quot;$&quot;0"/>
  </numFmts>
  <fonts count="16" x14ac:knownFonts="1">
    <font>
      <sz val="12"/>
      <name val="宋体"/>
      <charset val="134"/>
    </font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vertAlign val="subscript"/>
      <sz val="12"/>
      <name val="宋体"/>
      <family val="3"/>
      <charset val="134"/>
    </font>
    <font>
      <vertAlign val="superscript"/>
      <sz val="12"/>
      <name val="宋体"/>
      <family val="3"/>
      <charset val="134"/>
    </font>
    <font>
      <b/>
      <sz val="22"/>
      <name val="宋体"/>
      <family val="3"/>
      <charset val="134"/>
    </font>
    <font>
      <sz val="12"/>
      <name val="RomanC"/>
    </font>
    <font>
      <b/>
      <sz val="22"/>
      <name val="RomanC"/>
    </font>
    <font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12"/>
      <color indexed="14"/>
      <name val="宋体"/>
      <family val="3"/>
      <charset val="134"/>
    </font>
    <font>
      <vertAlign val="subscript"/>
      <sz val="12"/>
      <color indexed="14"/>
      <name val="宋体"/>
      <family val="3"/>
      <charset val="134"/>
    </font>
    <font>
      <sz val="12"/>
      <name val="宋体"/>
      <family val="3"/>
      <charset val="134"/>
    </font>
    <font>
      <b/>
      <sz val="2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0" xfId="0" applyFont="1" applyFill="1"/>
    <xf numFmtId="1" fontId="2" fillId="0" borderId="1" xfId="0" applyNumberFormat="1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85" fontId="2" fillId="0" borderId="0" xfId="0" applyNumberFormat="1" applyFont="1" applyFill="1" applyBorder="1" applyAlignment="1">
      <alignment horizontal="center" vertical="center"/>
    </xf>
    <xf numFmtId="184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95" fontId="2" fillId="0" borderId="1" xfId="0" applyNumberFormat="1" applyFont="1" applyFill="1" applyBorder="1" applyAlignment="1">
      <alignment horizontal="center" vertical="center"/>
    </xf>
    <xf numFmtId="195" fontId="2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184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185" fontId="2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vertical="center"/>
    </xf>
    <xf numFmtId="1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0" xfId="0" applyFont="1" applyFill="1" applyBorder="1"/>
    <xf numFmtId="184" fontId="2" fillId="0" borderId="0" xfId="0" applyNumberFormat="1" applyFont="1" applyFill="1"/>
    <xf numFmtId="185" fontId="2" fillId="0" borderId="0" xfId="0" applyNumberFormat="1" applyFont="1" applyFill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96" fontId="0" fillId="0" borderId="1" xfId="0" applyNumberFormat="1" applyFill="1" applyBorder="1" applyAlignment="1">
      <alignment horizontal="center" vertical="center" wrapText="1"/>
    </xf>
    <xf numFmtId="187" fontId="2" fillId="0" borderId="1" xfId="0" applyNumberFormat="1" applyFont="1" applyFill="1" applyBorder="1" applyAlignment="1">
      <alignment horizontal="center" vertical="center" wrapText="1"/>
    </xf>
    <xf numFmtId="187" fontId="2" fillId="0" borderId="4" xfId="0" applyNumberFormat="1" applyFont="1" applyFill="1" applyBorder="1" applyAlignment="1">
      <alignment horizontal="center" vertical="center" wrapText="1"/>
    </xf>
    <xf numFmtId="187" fontId="2" fillId="0" borderId="2" xfId="0" applyNumberFormat="1" applyFont="1" applyFill="1" applyBorder="1" applyAlignment="1">
      <alignment horizontal="center" vertical="center" wrapText="1"/>
    </xf>
    <xf numFmtId="187" fontId="2" fillId="0" borderId="5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Fill="1" applyBorder="1" applyAlignment="1">
      <alignment horizontal="center" vertical="center"/>
    </xf>
    <xf numFmtId="2" fontId="2" fillId="0" borderId="7" xfId="0" applyNumberFormat="1" applyFont="1" applyFill="1" applyBorder="1" applyAlignment="1">
      <alignment horizontal="center" vertical="center"/>
    </xf>
    <xf numFmtId="195" fontId="2" fillId="0" borderId="6" xfId="0" applyNumberFormat="1" applyFont="1" applyFill="1" applyBorder="1" applyAlignment="1">
      <alignment horizontal="center" vertical="center"/>
    </xf>
    <xf numFmtId="2" fontId="2" fillId="0" borderId="8" xfId="0" applyNumberFormat="1" applyFont="1" applyFill="1" applyBorder="1" applyAlignment="1">
      <alignment horizontal="center" vertical="center"/>
    </xf>
    <xf numFmtId="187" fontId="2" fillId="0" borderId="6" xfId="0" applyNumberFormat="1" applyFont="1" applyFill="1" applyBorder="1" applyAlignment="1">
      <alignment horizontal="center" vertical="center" wrapText="1"/>
    </xf>
    <xf numFmtId="187" fontId="2" fillId="0" borderId="9" xfId="0" applyNumberFormat="1" applyFont="1" applyFill="1" applyBorder="1" applyAlignment="1">
      <alignment horizontal="center" vertical="center" wrapText="1"/>
    </xf>
    <xf numFmtId="2" fontId="2" fillId="0" borderId="10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96" fontId="10" fillId="0" borderId="1" xfId="0" applyNumberFormat="1" applyFont="1" applyFill="1" applyBorder="1" applyAlignment="1">
      <alignment horizontal="center" vertical="center" wrapText="1"/>
    </xf>
    <xf numFmtId="187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/>
    <xf numFmtId="184" fontId="4" fillId="0" borderId="1" xfId="0" applyNumberFormat="1" applyFont="1" applyFill="1" applyBorder="1" applyAlignment="1">
      <alignment horizontal="center" vertical="center"/>
    </xf>
    <xf numFmtId="184" fontId="4" fillId="0" borderId="2" xfId="0" applyNumberFormat="1" applyFont="1" applyFill="1" applyBorder="1" applyAlignment="1">
      <alignment horizontal="center" vertical="center"/>
    </xf>
    <xf numFmtId="186" fontId="0" fillId="0" borderId="1" xfId="0" applyNumberFormat="1" applyFill="1" applyBorder="1" applyAlignment="1">
      <alignment horizontal="center" vertical="center" wrapText="1"/>
    </xf>
    <xf numFmtId="186" fontId="2" fillId="0" borderId="1" xfId="0" applyNumberFormat="1" applyFont="1" applyFill="1" applyBorder="1" applyAlignment="1">
      <alignment horizontal="center" vertical="center"/>
    </xf>
    <xf numFmtId="186" fontId="2" fillId="0" borderId="2" xfId="0" applyNumberFormat="1" applyFont="1" applyFill="1" applyBorder="1" applyAlignment="1">
      <alignment horizontal="center" vertical="center"/>
    </xf>
    <xf numFmtId="186" fontId="2" fillId="0" borderId="6" xfId="0" applyNumberFormat="1" applyFont="1" applyFill="1" applyBorder="1" applyAlignment="1">
      <alignment horizontal="center" vertical="center"/>
    </xf>
    <xf numFmtId="186" fontId="2" fillId="0" borderId="3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 applyBorder="1" applyAlignment="1">
      <alignment horizontal="center" vertical="center"/>
    </xf>
    <xf numFmtId="186" fontId="2" fillId="0" borderId="0" xfId="0" applyNumberFormat="1" applyFont="1" applyFill="1"/>
    <xf numFmtId="0" fontId="12" fillId="2" borderId="0" xfId="0" applyFont="1" applyFill="1"/>
    <xf numFmtId="196" fontId="11" fillId="0" borderId="1" xfId="0" applyNumberFormat="1" applyFont="1" applyFill="1" applyBorder="1" applyAlignment="1">
      <alignment horizontal="center" vertical="center" wrapText="1"/>
    </xf>
    <xf numFmtId="186" fontId="11" fillId="0" borderId="1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86" fontId="11" fillId="0" borderId="1" xfId="0" applyNumberFormat="1" applyFont="1" applyFill="1" applyBorder="1" applyAlignment="1">
      <alignment vertical="center"/>
    </xf>
    <xf numFmtId="186" fontId="11" fillId="0" borderId="1" xfId="0" applyNumberFormat="1" applyFont="1" applyFill="1" applyBorder="1" applyAlignment="1">
      <alignment horizontal="center" vertical="center"/>
    </xf>
    <xf numFmtId="187" fontId="11" fillId="0" borderId="1" xfId="0" applyNumberFormat="1" applyFont="1" applyFill="1" applyBorder="1" applyAlignment="1">
      <alignment horizontal="center" vertical="center" wrapText="1"/>
    </xf>
    <xf numFmtId="2" fontId="11" fillId="0" borderId="7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186" fontId="11" fillId="0" borderId="2" xfId="0" applyNumberFormat="1" applyFont="1" applyFill="1" applyBorder="1" applyAlignment="1">
      <alignment vertical="center"/>
    </xf>
    <xf numFmtId="186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/>
    </xf>
    <xf numFmtId="187" fontId="11" fillId="0" borderId="2" xfId="0" applyNumberFormat="1" applyFont="1" applyFill="1" applyBorder="1" applyAlignment="1">
      <alignment horizontal="center" vertical="center" wrapText="1"/>
    </xf>
    <xf numFmtId="2" fontId="11" fillId="0" borderId="8" xfId="0" applyNumberFormat="1" applyFont="1" applyFill="1" applyBorder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Border="1" applyAlignment="1">
      <alignment horizontal="center"/>
    </xf>
    <xf numFmtId="0" fontId="11" fillId="0" borderId="0" xfId="0" applyFont="1" applyFill="1"/>
    <xf numFmtId="196" fontId="11" fillId="0" borderId="7" xfId="0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0" fontId="14" fillId="2" borderId="0" xfId="0" applyFont="1" applyFill="1"/>
    <xf numFmtId="184" fontId="4" fillId="0" borderId="1" xfId="0" applyNumberFormat="1" applyFont="1" applyFill="1" applyBorder="1" applyAlignment="1">
      <alignment horizontal="center" vertical="center" wrapText="1"/>
    </xf>
    <xf numFmtId="184" fontId="4" fillId="0" borderId="2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84" fontId="2" fillId="2" borderId="0" xfId="0" applyNumberFormat="1" applyFont="1" applyFill="1"/>
    <xf numFmtId="203" fontId="11" fillId="0" borderId="1" xfId="0" applyNumberFormat="1" applyFont="1" applyFill="1" applyBorder="1" applyAlignment="1">
      <alignment horizontal="center" vertical="center"/>
    </xf>
    <xf numFmtId="204" fontId="11" fillId="0" borderId="1" xfId="0" applyNumberFormat="1" applyFont="1" applyFill="1" applyBorder="1" applyAlignment="1">
      <alignment horizontal="center" vertical="center"/>
    </xf>
    <xf numFmtId="204" fontId="11" fillId="0" borderId="2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96" fontId="0" fillId="0" borderId="6" xfId="0" applyNumberFormat="1" applyFill="1" applyBorder="1" applyAlignment="1">
      <alignment horizontal="center" vertical="center" wrapText="1"/>
    </xf>
    <xf numFmtId="196" fontId="11" fillId="3" borderId="1" xfId="0" applyNumberFormat="1" applyFont="1" applyFill="1" applyBorder="1" applyAlignment="1">
      <alignment horizontal="center" vertical="center" wrapText="1"/>
    </xf>
    <xf numFmtId="184" fontId="4" fillId="0" borderId="12" xfId="0" applyNumberFormat="1" applyFont="1" applyFill="1" applyBorder="1" applyAlignment="1">
      <alignment horizontal="center" vertical="center" wrapText="1"/>
    </xf>
    <xf numFmtId="1" fontId="11" fillId="2" borderId="12" xfId="0" applyNumberFormat="1" applyFont="1" applyFill="1" applyBorder="1" applyAlignment="1">
      <alignment horizontal="center" vertical="center"/>
    </xf>
    <xf numFmtId="1" fontId="11" fillId="3" borderId="2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186" fontId="11" fillId="3" borderId="1" xfId="0" applyNumberFormat="1" applyFont="1" applyFill="1" applyBorder="1" applyAlignment="1">
      <alignment horizontal="center" vertical="center" wrapText="1"/>
    </xf>
    <xf numFmtId="1" fontId="11" fillId="3" borderId="12" xfId="0" applyNumberFormat="1" applyFont="1" applyFill="1" applyBorder="1" applyAlignment="1">
      <alignment horizontal="center" vertical="center"/>
    </xf>
    <xf numFmtId="0" fontId="14" fillId="3" borderId="0" xfId="0" applyFont="1" applyFill="1"/>
    <xf numFmtId="0" fontId="12" fillId="3" borderId="0" xfId="0" applyFont="1" applyFill="1"/>
    <xf numFmtId="0" fontId="2" fillId="0" borderId="29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20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1" fontId="2" fillId="0" borderId="12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84" fontId="2" fillId="0" borderId="16" xfId="0" applyNumberFormat="1" applyFont="1" applyFill="1" applyBorder="1" applyAlignment="1">
      <alignment horizontal="center" vertical="center"/>
    </xf>
    <xf numFmtId="184" fontId="2" fillId="0" borderId="19" xfId="0" applyNumberFormat="1" applyFont="1" applyFill="1" applyBorder="1" applyAlignment="1">
      <alignment horizontal="center" vertical="center"/>
    </xf>
    <xf numFmtId="184" fontId="2" fillId="0" borderId="11" xfId="0" applyNumberFormat="1" applyFont="1" applyFill="1" applyBorder="1" applyAlignment="1">
      <alignment horizontal="center" vertical="center"/>
    </xf>
    <xf numFmtId="184" fontId="2" fillId="0" borderId="20" xfId="0" applyNumberFormat="1" applyFont="1" applyFill="1" applyBorder="1" applyAlignment="1">
      <alignment horizontal="center" vertical="center"/>
    </xf>
    <xf numFmtId="184" fontId="2" fillId="0" borderId="12" xfId="0" applyNumberFormat="1" applyFont="1" applyFill="1" applyBorder="1" applyAlignment="1">
      <alignment horizontal="center" vertical="center"/>
    </xf>
    <xf numFmtId="184" fontId="11" fillId="0" borderId="13" xfId="0" applyNumberFormat="1" applyFont="1" applyFill="1" applyBorder="1" applyAlignment="1">
      <alignment horizontal="center" vertical="center"/>
    </xf>
    <xf numFmtId="184" fontId="11" fillId="0" borderId="14" xfId="0" applyNumberFormat="1" applyFont="1" applyFill="1" applyBorder="1" applyAlignment="1">
      <alignment horizontal="center" vertical="center"/>
    </xf>
    <xf numFmtId="184" fontId="11" fillId="0" borderId="1" xfId="0" applyNumberFormat="1" applyFont="1" applyFill="1" applyBorder="1" applyAlignment="1">
      <alignment horizontal="center" vertical="center"/>
    </xf>
    <xf numFmtId="184" fontId="11" fillId="0" borderId="2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5" xfId="0" applyFont="1" applyFill="1" applyBorder="1" applyAlignment="1">
      <alignment horizontal="center" vertical="center" wrapText="1"/>
    </xf>
    <xf numFmtId="0" fontId="2" fillId="0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184" fontId="2" fillId="0" borderId="18" xfId="0" applyNumberFormat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9" xfId="0" applyFill="1" applyBorder="1"/>
    <xf numFmtId="0" fontId="0" fillId="0" borderId="11" xfId="0" applyFill="1" applyBorder="1"/>
    <xf numFmtId="0" fontId="0" fillId="0" borderId="20" xfId="0" applyFill="1" applyBorder="1"/>
    <xf numFmtId="0" fontId="14" fillId="2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14" fillId="2" borderId="30" xfId="0" applyFont="1" applyFill="1" applyBorder="1" applyAlignment="1">
      <alignment horizontal="center" vertical="center"/>
    </xf>
    <xf numFmtId="0" fontId="14" fillId="2" borderId="31" xfId="0" applyFont="1" applyFill="1" applyBorder="1" applyAlignment="1">
      <alignment horizontal="center" vertical="center"/>
    </xf>
    <xf numFmtId="0" fontId="14" fillId="2" borderId="32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184" fontId="11" fillId="0" borderId="18" xfId="0" applyNumberFormat="1" applyFont="1" applyFill="1" applyBorder="1" applyAlignment="1">
      <alignment horizontal="center" vertical="center"/>
    </xf>
    <xf numFmtId="184" fontId="11" fillId="0" borderId="12" xfId="0" applyNumberFormat="1" applyFont="1" applyFill="1" applyBorder="1" applyAlignment="1">
      <alignment horizontal="center" vertical="center"/>
    </xf>
    <xf numFmtId="1" fontId="11" fillId="0" borderId="12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31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543"/>
  <sheetViews>
    <sheetView showGridLines="0" tabSelected="1" topLeftCell="A30" zoomScale="90" zoomScaleNormal="90" workbookViewId="0">
      <selection activeCell="Z35" sqref="Z35:AC35"/>
    </sheetView>
  </sheetViews>
  <sheetFormatPr defaultRowHeight="14.25" x14ac:dyDescent="0.15"/>
  <cols>
    <col min="1" max="1" width="3.5" style="1" customWidth="1"/>
    <col min="2" max="2" width="1.125" style="1" customWidth="1"/>
    <col min="3" max="5" width="6.625" style="1" customWidth="1"/>
    <col min="6" max="6" width="14.125" style="1" customWidth="1"/>
    <col min="7" max="8" width="6.625" style="16" hidden="1" customWidth="1"/>
    <col min="9" max="10" width="6.625" style="1" customWidth="1"/>
    <col min="11" max="11" width="5.125" style="1" customWidth="1"/>
    <col min="12" max="12" width="5.875" style="1" customWidth="1"/>
    <col min="13" max="13" width="5.625" style="1" customWidth="1"/>
    <col min="14" max="14" width="6.625" style="1" customWidth="1"/>
    <col min="15" max="15" width="7.25" style="48" customWidth="1"/>
    <col min="16" max="18" width="6.625" style="1" customWidth="1"/>
    <col min="19" max="19" width="7.625" style="48" customWidth="1"/>
    <col min="20" max="20" width="6.625" style="1" customWidth="1"/>
    <col min="21" max="21" width="7.875" style="1" bestFit="1" customWidth="1"/>
    <col min="22" max="22" width="6.625" style="1" customWidth="1"/>
    <col min="23" max="23" width="7.125" style="48" customWidth="1"/>
    <col min="24" max="24" width="6.625" style="1" customWidth="1"/>
    <col min="25" max="25" width="7.875" style="1" bestFit="1" customWidth="1"/>
    <col min="26" max="26" width="6.625" style="1" customWidth="1"/>
    <col min="27" max="27" width="7.125" style="48" customWidth="1"/>
    <col min="28" max="28" width="6.625" style="1" customWidth="1"/>
    <col min="29" max="29" width="7.875" style="1" bestFit="1" customWidth="1"/>
    <col min="30" max="30" width="6.625" style="1" customWidth="1"/>
    <col min="31" max="31" width="7.125" style="48" customWidth="1"/>
    <col min="32" max="32" width="6.625" style="1" customWidth="1"/>
    <col min="33" max="33" width="7.875" style="1" bestFit="1" customWidth="1"/>
    <col min="34" max="34" width="6.5" style="1" customWidth="1"/>
    <col min="35" max="35" width="7.875" style="1" customWidth="1"/>
    <col min="36" max="36" width="7" style="1" customWidth="1"/>
    <col min="37" max="37" width="7.875" style="1" customWidth="1"/>
    <col min="38" max="38" width="8.125" style="1" customWidth="1"/>
    <col min="39" max="39" width="9" style="1"/>
    <col min="40" max="40" width="1.25" style="1" customWidth="1"/>
    <col min="41" max="16384" width="9" style="1"/>
  </cols>
  <sheetData>
    <row r="1" spans="2:45" ht="30.75" hidden="1" customHeight="1" x14ac:dyDescent="0.15">
      <c r="C1" s="116" t="s">
        <v>7</v>
      </c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9"/>
      <c r="AO1" s="9"/>
      <c r="AP1" s="9"/>
      <c r="AQ1" s="9"/>
      <c r="AR1" s="9"/>
      <c r="AS1" s="9"/>
    </row>
    <row r="2" spans="2:45" ht="7.5" hidden="1" customHeight="1" thickBot="1" x14ac:dyDescent="0.45">
      <c r="B2" s="140"/>
      <c r="C2" s="93"/>
      <c r="D2" s="93"/>
      <c r="E2" s="20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2"/>
    </row>
    <row r="3" spans="2:45" ht="20.100000000000001" hidden="1" customHeight="1" x14ac:dyDescent="0.15">
      <c r="B3" s="140"/>
      <c r="C3" s="141"/>
      <c r="D3" s="117"/>
      <c r="E3" s="117"/>
      <c r="F3" s="95"/>
      <c r="G3" s="122"/>
      <c r="H3" s="123"/>
      <c r="I3" s="123"/>
      <c r="J3" s="124"/>
      <c r="K3" s="125"/>
      <c r="L3" s="126"/>
      <c r="M3" s="126"/>
      <c r="N3" s="119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1"/>
      <c r="AN3" s="17"/>
    </row>
    <row r="4" spans="2:45" ht="20.100000000000001" hidden="1" customHeight="1" x14ac:dyDescent="0.15">
      <c r="B4" s="140"/>
      <c r="C4" s="142"/>
      <c r="D4" s="105"/>
      <c r="E4" s="105"/>
      <c r="F4" s="106"/>
      <c r="G4" s="127"/>
      <c r="H4" s="127"/>
      <c r="I4" s="96"/>
      <c r="J4" s="96"/>
      <c r="K4" s="110"/>
      <c r="L4" s="105"/>
      <c r="M4" s="105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79"/>
      <c r="AI4" s="79"/>
      <c r="AJ4" s="79"/>
      <c r="AK4" s="79"/>
      <c r="AL4" s="105"/>
      <c r="AM4" s="107"/>
      <c r="AN4" s="17"/>
    </row>
    <row r="5" spans="2:45" ht="33" hidden="1" customHeight="1" x14ac:dyDescent="0.15">
      <c r="B5" s="140"/>
      <c r="C5" s="143"/>
      <c r="D5" s="106"/>
      <c r="E5" s="106"/>
      <c r="F5" s="96"/>
      <c r="G5" s="128"/>
      <c r="H5" s="128"/>
      <c r="I5" s="96"/>
      <c r="J5" s="96"/>
      <c r="K5" s="106"/>
      <c r="L5" s="106"/>
      <c r="M5" s="106"/>
      <c r="N5" s="23"/>
      <c r="O5" s="42"/>
      <c r="P5" s="23"/>
      <c r="Q5" s="23"/>
      <c r="R5" s="23"/>
      <c r="S5" s="42"/>
      <c r="T5" s="23"/>
      <c r="U5" s="23"/>
      <c r="V5" s="23"/>
      <c r="W5" s="42"/>
      <c r="X5" s="23"/>
      <c r="Y5" s="23"/>
      <c r="Z5" s="23"/>
      <c r="AA5" s="42"/>
      <c r="AB5" s="23"/>
      <c r="AC5" s="23"/>
      <c r="AD5" s="23"/>
      <c r="AE5" s="42"/>
      <c r="AF5" s="23"/>
      <c r="AG5" s="23"/>
      <c r="AH5" s="80"/>
      <c r="AI5" s="80"/>
      <c r="AJ5" s="80"/>
      <c r="AK5" s="80"/>
      <c r="AL5" s="106"/>
      <c r="AM5" s="108"/>
      <c r="AN5" s="17"/>
    </row>
    <row r="6" spans="2:45" ht="19.5" hidden="1" customHeight="1" x14ac:dyDescent="0.15">
      <c r="B6" s="140"/>
      <c r="C6" s="144"/>
      <c r="D6" s="133"/>
      <c r="E6" s="133"/>
      <c r="F6" s="2"/>
      <c r="G6" s="35"/>
      <c r="H6" s="35"/>
      <c r="I6" s="2"/>
      <c r="J6" s="2"/>
      <c r="K6" s="118"/>
      <c r="L6" s="2"/>
      <c r="M6" s="2"/>
      <c r="N6" s="7"/>
      <c r="O6" s="43"/>
      <c r="P6" s="2"/>
      <c r="Q6" s="24"/>
      <c r="R6" s="7"/>
      <c r="S6" s="43"/>
      <c r="T6" s="2"/>
      <c r="U6" s="24"/>
      <c r="V6" s="7"/>
      <c r="W6" s="43"/>
      <c r="X6" s="2"/>
      <c r="Y6" s="24"/>
      <c r="Z6" s="7"/>
      <c r="AA6" s="43"/>
      <c r="AB6" s="2"/>
      <c r="AC6" s="24"/>
      <c r="AD6" s="7"/>
      <c r="AE6" s="43"/>
      <c r="AF6" s="2"/>
      <c r="AG6" s="24"/>
      <c r="AH6" s="25"/>
      <c r="AI6" s="25"/>
      <c r="AJ6" s="25"/>
      <c r="AK6" s="25"/>
      <c r="AL6" s="25"/>
      <c r="AM6" s="29"/>
      <c r="AN6" s="4"/>
    </row>
    <row r="7" spans="2:45" ht="19.5" hidden="1" customHeight="1" x14ac:dyDescent="0.15">
      <c r="B7" s="140"/>
      <c r="C7" s="145"/>
      <c r="D7" s="147"/>
      <c r="E7" s="131"/>
      <c r="F7" s="2"/>
      <c r="G7" s="35"/>
      <c r="H7" s="35"/>
      <c r="I7" s="2"/>
      <c r="J7" s="2"/>
      <c r="K7" s="111"/>
      <c r="L7" s="2"/>
      <c r="M7" s="2"/>
      <c r="N7" s="7"/>
      <c r="O7" s="43"/>
      <c r="P7" s="2"/>
      <c r="Q7" s="24"/>
      <c r="R7" s="7"/>
      <c r="S7" s="43"/>
      <c r="T7" s="2"/>
      <c r="U7" s="24"/>
      <c r="V7" s="7"/>
      <c r="W7" s="43"/>
      <c r="X7" s="2"/>
      <c r="Y7" s="24"/>
      <c r="Z7" s="7"/>
      <c r="AA7" s="43"/>
      <c r="AB7" s="2"/>
      <c r="AC7" s="24"/>
      <c r="AD7" s="7"/>
      <c r="AE7" s="43"/>
      <c r="AF7" s="2"/>
      <c r="AG7" s="24"/>
      <c r="AH7" s="25"/>
      <c r="AI7" s="25"/>
      <c r="AJ7" s="25"/>
      <c r="AK7" s="25"/>
      <c r="AL7" s="25"/>
      <c r="AM7" s="29"/>
      <c r="AN7" s="4"/>
    </row>
    <row r="8" spans="2:45" ht="20.100000000000001" hidden="1" customHeight="1" x14ac:dyDescent="0.15">
      <c r="B8" s="140"/>
      <c r="C8" s="145"/>
      <c r="D8" s="147"/>
      <c r="E8" s="131"/>
      <c r="F8" s="2"/>
      <c r="G8" s="35"/>
      <c r="H8" s="35"/>
      <c r="I8" s="2"/>
      <c r="J8" s="2"/>
      <c r="K8" s="111"/>
      <c r="L8" s="2"/>
      <c r="M8" s="2"/>
      <c r="N8" s="7"/>
      <c r="O8" s="43"/>
      <c r="P8" s="2"/>
      <c r="Q8" s="24"/>
      <c r="R8" s="7"/>
      <c r="S8" s="43"/>
      <c r="T8" s="2"/>
      <c r="U8" s="24"/>
      <c r="V8" s="7"/>
      <c r="W8" s="43"/>
      <c r="X8" s="2"/>
      <c r="Y8" s="24"/>
      <c r="Z8" s="7"/>
      <c r="AA8" s="43"/>
      <c r="AB8" s="2"/>
      <c r="AC8" s="24"/>
      <c r="AD8" s="7"/>
      <c r="AE8" s="43"/>
      <c r="AF8" s="2"/>
      <c r="AG8" s="24"/>
      <c r="AH8" s="25"/>
      <c r="AI8" s="25"/>
      <c r="AJ8" s="25"/>
      <c r="AK8" s="25"/>
      <c r="AL8" s="25"/>
      <c r="AM8" s="29"/>
    </row>
    <row r="9" spans="2:45" ht="20.100000000000001" hidden="1" customHeight="1" x14ac:dyDescent="0.15">
      <c r="B9" s="140"/>
      <c r="C9" s="145"/>
      <c r="D9" s="147"/>
      <c r="E9" s="131"/>
      <c r="F9" s="2"/>
      <c r="G9" s="35"/>
      <c r="H9" s="35"/>
      <c r="I9" s="2"/>
      <c r="J9" s="2"/>
      <c r="K9" s="111"/>
      <c r="L9" s="2"/>
      <c r="M9" s="2"/>
      <c r="N9" s="7"/>
      <c r="O9" s="43"/>
      <c r="P9" s="2"/>
      <c r="Q9" s="24"/>
      <c r="R9" s="7"/>
      <c r="S9" s="43"/>
      <c r="T9" s="2"/>
      <c r="U9" s="24"/>
      <c r="V9" s="7"/>
      <c r="W9" s="43"/>
      <c r="X9" s="2"/>
      <c r="Y9" s="24"/>
      <c r="Z9" s="7"/>
      <c r="AA9" s="43"/>
      <c r="AB9" s="2"/>
      <c r="AC9" s="24"/>
      <c r="AD9" s="7"/>
      <c r="AE9" s="43"/>
      <c r="AF9" s="2"/>
      <c r="AG9" s="24"/>
      <c r="AH9" s="25"/>
      <c r="AI9" s="25"/>
      <c r="AJ9" s="25"/>
      <c r="AK9" s="25"/>
      <c r="AL9" s="25"/>
      <c r="AM9" s="29"/>
      <c r="AN9" s="4"/>
    </row>
    <row r="10" spans="2:45" ht="20.100000000000001" hidden="1" customHeight="1" x14ac:dyDescent="0.15">
      <c r="B10" s="140"/>
      <c r="C10" s="145"/>
      <c r="D10" s="147"/>
      <c r="E10" s="131"/>
      <c r="F10" s="10"/>
      <c r="G10" s="35"/>
      <c r="H10" s="35"/>
      <c r="I10" s="2"/>
      <c r="J10" s="2"/>
      <c r="K10" s="111"/>
      <c r="L10" s="2"/>
      <c r="M10" s="2"/>
      <c r="N10" s="7"/>
      <c r="O10" s="43"/>
      <c r="P10" s="2"/>
      <c r="Q10" s="24"/>
      <c r="R10" s="7"/>
      <c r="S10" s="43"/>
      <c r="T10" s="2"/>
      <c r="U10" s="24"/>
      <c r="V10" s="7"/>
      <c r="W10" s="43"/>
      <c r="X10" s="2"/>
      <c r="Y10" s="24"/>
      <c r="Z10" s="7"/>
      <c r="AA10" s="43"/>
      <c r="AB10" s="2"/>
      <c r="AC10" s="24"/>
      <c r="AD10" s="7"/>
      <c r="AE10" s="43"/>
      <c r="AF10" s="2"/>
      <c r="AG10" s="24"/>
      <c r="AH10" s="25"/>
      <c r="AI10" s="25"/>
      <c r="AJ10" s="25"/>
      <c r="AK10" s="25"/>
      <c r="AL10" s="25"/>
      <c r="AM10" s="29"/>
      <c r="AN10" s="4"/>
    </row>
    <row r="11" spans="2:45" ht="20.100000000000001" hidden="1" customHeight="1" x14ac:dyDescent="0.15">
      <c r="B11" s="140"/>
      <c r="C11" s="145"/>
      <c r="D11" s="147"/>
      <c r="E11" s="131"/>
      <c r="F11" s="2"/>
      <c r="G11" s="35"/>
      <c r="H11" s="35"/>
      <c r="I11" s="2"/>
      <c r="J11" s="2"/>
      <c r="K11" s="111"/>
      <c r="L11" s="2"/>
      <c r="M11" s="2"/>
      <c r="N11" s="7"/>
      <c r="O11" s="43"/>
      <c r="P11" s="2"/>
      <c r="Q11" s="24"/>
      <c r="R11" s="7"/>
      <c r="S11" s="43"/>
      <c r="T11" s="2"/>
      <c r="U11" s="24"/>
      <c r="V11" s="7"/>
      <c r="W11" s="43"/>
      <c r="X11" s="2"/>
      <c r="Y11" s="24"/>
      <c r="Z11" s="7"/>
      <c r="AA11" s="43"/>
      <c r="AB11" s="2"/>
      <c r="AC11" s="24"/>
      <c r="AD11" s="7"/>
      <c r="AE11" s="43"/>
      <c r="AF11" s="2"/>
      <c r="AG11" s="24"/>
      <c r="AH11" s="25"/>
      <c r="AI11" s="25"/>
      <c r="AJ11" s="25"/>
      <c r="AK11" s="25"/>
      <c r="AL11" s="25"/>
      <c r="AM11" s="29"/>
    </row>
    <row r="12" spans="2:45" ht="20.100000000000001" hidden="1" customHeight="1" x14ac:dyDescent="0.15">
      <c r="B12" s="140"/>
      <c r="C12" s="145"/>
      <c r="D12" s="147"/>
      <c r="E12" s="131"/>
      <c r="F12" s="2"/>
      <c r="G12" s="35"/>
      <c r="H12" s="35"/>
      <c r="I12" s="2"/>
      <c r="J12" s="2"/>
      <c r="K12" s="111"/>
      <c r="L12" s="2"/>
      <c r="M12" s="2"/>
      <c r="N12" s="7"/>
      <c r="O12" s="43"/>
      <c r="P12" s="2"/>
      <c r="Q12" s="24"/>
      <c r="R12" s="7"/>
      <c r="S12" s="43"/>
      <c r="T12" s="2"/>
      <c r="U12" s="24"/>
      <c r="V12" s="7"/>
      <c r="W12" s="43"/>
      <c r="X12" s="2"/>
      <c r="Y12" s="24"/>
      <c r="Z12" s="7"/>
      <c r="AA12" s="43"/>
      <c r="AB12" s="2"/>
      <c r="AC12" s="24"/>
      <c r="AD12" s="7"/>
      <c r="AE12" s="43"/>
      <c r="AF12" s="2"/>
      <c r="AG12" s="24"/>
      <c r="AH12" s="25"/>
      <c r="AI12" s="25"/>
      <c r="AJ12" s="25"/>
      <c r="AK12" s="25"/>
      <c r="AL12" s="25"/>
      <c r="AM12" s="29"/>
    </row>
    <row r="13" spans="2:45" ht="20.100000000000001" hidden="1" customHeight="1" thickBot="1" x14ac:dyDescent="0.2">
      <c r="B13" s="140"/>
      <c r="C13" s="146"/>
      <c r="D13" s="148"/>
      <c r="E13" s="132"/>
      <c r="F13" s="3"/>
      <c r="G13" s="36"/>
      <c r="H13" s="36"/>
      <c r="I13" s="3"/>
      <c r="J13" s="3"/>
      <c r="K13" s="112"/>
      <c r="L13" s="3"/>
      <c r="M13" s="3"/>
      <c r="N13" s="8"/>
      <c r="O13" s="44"/>
      <c r="P13" s="3"/>
      <c r="Q13" s="26"/>
      <c r="R13" s="8"/>
      <c r="S13" s="44"/>
      <c r="T13" s="3"/>
      <c r="U13" s="26"/>
      <c r="V13" s="8"/>
      <c r="W13" s="44"/>
      <c r="X13" s="3"/>
      <c r="Y13" s="26"/>
      <c r="Z13" s="8"/>
      <c r="AA13" s="44"/>
      <c r="AB13" s="3"/>
      <c r="AC13" s="26"/>
      <c r="AD13" s="8"/>
      <c r="AE13" s="44"/>
      <c r="AF13" s="3"/>
      <c r="AG13" s="26"/>
      <c r="AH13" s="27"/>
      <c r="AI13" s="27"/>
      <c r="AJ13" s="27"/>
      <c r="AK13" s="27"/>
      <c r="AL13" s="27"/>
      <c r="AM13" s="31"/>
    </row>
    <row r="14" spans="2:45" ht="19.5" hidden="1" customHeight="1" x14ac:dyDescent="0.15">
      <c r="B14" s="140"/>
      <c r="C14" s="129"/>
      <c r="D14" s="131"/>
      <c r="E14" s="131"/>
      <c r="F14" s="28"/>
      <c r="G14" s="73"/>
      <c r="H14" s="73"/>
      <c r="I14" s="28"/>
      <c r="J14" s="28"/>
      <c r="K14" s="111"/>
      <c r="L14" s="28"/>
      <c r="M14" s="28"/>
      <c r="N14" s="30"/>
      <c r="O14" s="45"/>
      <c r="P14" s="28"/>
      <c r="Q14" s="32"/>
      <c r="R14" s="30"/>
      <c r="S14" s="45"/>
      <c r="T14" s="2"/>
      <c r="U14" s="32"/>
      <c r="V14" s="7"/>
      <c r="W14" s="45"/>
      <c r="X14" s="28"/>
      <c r="Y14" s="32"/>
      <c r="Z14" s="7"/>
      <c r="AA14" s="45"/>
      <c r="AB14" s="28"/>
      <c r="AC14" s="32"/>
      <c r="AD14" s="7"/>
      <c r="AE14" s="45"/>
      <c r="AF14" s="28"/>
      <c r="AG14" s="32"/>
      <c r="AH14" s="33"/>
      <c r="AI14" s="33"/>
      <c r="AJ14" s="33"/>
      <c r="AK14" s="33"/>
      <c r="AL14" s="33"/>
      <c r="AM14" s="34"/>
      <c r="AN14" s="4"/>
    </row>
    <row r="15" spans="2:45" ht="19.5" hidden="1" customHeight="1" x14ac:dyDescent="0.15">
      <c r="B15" s="140"/>
      <c r="C15" s="129"/>
      <c r="D15" s="131"/>
      <c r="E15" s="131"/>
      <c r="F15" s="2"/>
      <c r="G15" s="35"/>
      <c r="H15" s="35"/>
      <c r="I15" s="2"/>
      <c r="J15" s="2"/>
      <c r="K15" s="111"/>
      <c r="L15" s="2"/>
      <c r="M15" s="2"/>
      <c r="N15" s="7"/>
      <c r="O15" s="43"/>
      <c r="P15" s="2"/>
      <c r="Q15" s="24"/>
      <c r="R15" s="7"/>
      <c r="S15" s="43"/>
      <c r="T15" s="2"/>
      <c r="U15" s="24"/>
      <c r="V15" s="7"/>
      <c r="W15" s="43"/>
      <c r="X15" s="2"/>
      <c r="Y15" s="24"/>
      <c r="Z15" s="7"/>
      <c r="AA15" s="43"/>
      <c r="AB15" s="2"/>
      <c r="AC15" s="24"/>
      <c r="AD15" s="7"/>
      <c r="AE15" s="43"/>
      <c r="AF15" s="2"/>
      <c r="AG15" s="24"/>
      <c r="AH15" s="25"/>
      <c r="AI15" s="25"/>
      <c r="AJ15" s="25"/>
      <c r="AK15" s="25"/>
      <c r="AL15" s="25"/>
      <c r="AM15" s="29"/>
      <c r="AN15" s="4"/>
    </row>
    <row r="16" spans="2:45" ht="19.5" hidden="1" customHeight="1" x14ac:dyDescent="0.15">
      <c r="B16" s="140"/>
      <c r="C16" s="129"/>
      <c r="D16" s="131"/>
      <c r="E16" s="131"/>
      <c r="F16" s="2"/>
      <c r="G16" s="35"/>
      <c r="H16" s="35"/>
      <c r="I16" s="2"/>
      <c r="J16" s="2"/>
      <c r="K16" s="111"/>
      <c r="L16" s="2"/>
      <c r="M16" s="2"/>
      <c r="N16" s="7"/>
      <c r="O16" s="43"/>
      <c r="P16" s="2"/>
      <c r="Q16" s="24"/>
      <c r="R16" s="7"/>
      <c r="S16" s="43"/>
      <c r="T16" s="2"/>
      <c r="U16" s="24"/>
      <c r="V16" s="7"/>
      <c r="W16" s="43"/>
      <c r="X16" s="2"/>
      <c r="Y16" s="24"/>
      <c r="Z16" s="7"/>
      <c r="AA16" s="43"/>
      <c r="AB16" s="2"/>
      <c r="AC16" s="24"/>
      <c r="AD16" s="7"/>
      <c r="AE16" s="43"/>
      <c r="AF16" s="2"/>
      <c r="AG16" s="24"/>
      <c r="AH16" s="25"/>
      <c r="AI16" s="25"/>
      <c r="AJ16" s="25"/>
      <c r="AK16" s="25"/>
      <c r="AL16" s="25"/>
      <c r="AM16" s="29"/>
    </row>
    <row r="17" spans="2:40" ht="20.100000000000001" hidden="1" customHeight="1" x14ac:dyDescent="0.15">
      <c r="B17" s="140"/>
      <c r="C17" s="129"/>
      <c r="D17" s="131"/>
      <c r="E17" s="131"/>
      <c r="F17" s="2"/>
      <c r="G17" s="35"/>
      <c r="H17" s="35"/>
      <c r="I17" s="2"/>
      <c r="J17" s="2"/>
      <c r="K17" s="111"/>
      <c r="L17" s="2"/>
      <c r="M17" s="2"/>
      <c r="N17" s="7"/>
      <c r="O17" s="43"/>
      <c r="P17" s="2"/>
      <c r="Q17" s="24"/>
      <c r="R17" s="7"/>
      <c r="S17" s="43"/>
      <c r="T17" s="2"/>
      <c r="U17" s="24"/>
      <c r="V17" s="7"/>
      <c r="W17" s="43"/>
      <c r="X17" s="2"/>
      <c r="Y17" s="24"/>
      <c r="Z17" s="7"/>
      <c r="AA17" s="43"/>
      <c r="AB17" s="2"/>
      <c r="AC17" s="24"/>
      <c r="AD17" s="7"/>
      <c r="AE17" s="43"/>
      <c r="AF17" s="2"/>
      <c r="AG17" s="24"/>
      <c r="AH17" s="25"/>
      <c r="AI17" s="25"/>
      <c r="AJ17" s="25"/>
      <c r="AK17" s="25"/>
      <c r="AL17" s="25"/>
      <c r="AM17" s="29"/>
      <c r="AN17" s="4"/>
    </row>
    <row r="18" spans="2:40" ht="20.100000000000001" hidden="1" customHeight="1" x14ac:dyDescent="0.15">
      <c r="B18" s="140"/>
      <c r="C18" s="129"/>
      <c r="D18" s="131"/>
      <c r="E18" s="131"/>
      <c r="F18" s="10"/>
      <c r="G18" s="35"/>
      <c r="H18" s="35"/>
      <c r="I18" s="2"/>
      <c r="J18" s="2"/>
      <c r="K18" s="111"/>
      <c r="L18" s="2"/>
      <c r="M18" s="2"/>
      <c r="N18" s="7"/>
      <c r="O18" s="43"/>
      <c r="P18" s="2"/>
      <c r="Q18" s="24"/>
      <c r="R18" s="7"/>
      <c r="S18" s="43"/>
      <c r="T18" s="2"/>
      <c r="U18" s="24"/>
      <c r="V18" s="7"/>
      <c r="W18" s="43"/>
      <c r="X18" s="2"/>
      <c r="Y18" s="24"/>
      <c r="Z18" s="7"/>
      <c r="AA18" s="43"/>
      <c r="AB18" s="2"/>
      <c r="AC18" s="24"/>
      <c r="AD18" s="7"/>
      <c r="AE18" s="43"/>
      <c r="AF18" s="2"/>
      <c r="AG18" s="24"/>
      <c r="AH18" s="25"/>
      <c r="AI18" s="25"/>
      <c r="AJ18" s="25"/>
      <c r="AK18" s="25"/>
      <c r="AL18" s="25"/>
      <c r="AM18" s="29"/>
      <c r="AN18" s="4"/>
    </row>
    <row r="19" spans="2:40" ht="20.100000000000001" hidden="1" customHeight="1" x14ac:dyDescent="0.15">
      <c r="B19" s="140"/>
      <c r="C19" s="129"/>
      <c r="D19" s="131"/>
      <c r="E19" s="131"/>
      <c r="F19" s="2"/>
      <c r="G19" s="35"/>
      <c r="H19" s="35"/>
      <c r="I19" s="2"/>
      <c r="J19" s="2"/>
      <c r="K19" s="111"/>
      <c r="L19" s="2"/>
      <c r="M19" s="2"/>
      <c r="N19" s="7"/>
      <c r="O19" s="43"/>
      <c r="P19" s="2"/>
      <c r="Q19" s="24"/>
      <c r="R19" s="7"/>
      <c r="S19" s="43"/>
      <c r="T19" s="2"/>
      <c r="U19" s="24"/>
      <c r="V19" s="7"/>
      <c r="W19" s="43"/>
      <c r="X19" s="2"/>
      <c r="Y19" s="24"/>
      <c r="Z19" s="7"/>
      <c r="AA19" s="43"/>
      <c r="AB19" s="2"/>
      <c r="AC19" s="24"/>
      <c r="AD19" s="7"/>
      <c r="AE19" s="43"/>
      <c r="AF19" s="2"/>
      <c r="AG19" s="24"/>
      <c r="AH19" s="25"/>
      <c r="AI19" s="25"/>
      <c r="AJ19" s="25"/>
      <c r="AK19" s="25"/>
      <c r="AL19" s="25"/>
      <c r="AM19" s="29"/>
    </row>
    <row r="20" spans="2:40" ht="20.100000000000001" hidden="1" customHeight="1" x14ac:dyDescent="0.15">
      <c r="B20" s="140"/>
      <c r="C20" s="129"/>
      <c r="D20" s="131"/>
      <c r="E20" s="131"/>
      <c r="F20" s="2"/>
      <c r="G20" s="35"/>
      <c r="H20" s="35"/>
      <c r="I20" s="2"/>
      <c r="J20" s="2"/>
      <c r="K20" s="111"/>
      <c r="L20" s="2"/>
      <c r="M20" s="2"/>
      <c r="N20" s="7"/>
      <c r="O20" s="43"/>
      <c r="P20" s="2"/>
      <c r="Q20" s="24"/>
      <c r="R20" s="7"/>
      <c r="S20" s="43"/>
      <c r="T20" s="2"/>
      <c r="U20" s="24"/>
      <c r="V20" s="7"/>
      <c r="W20" s="43"/>
      <c r="X20" s="2"/>
      <c r="Y20" s="24"/>
      <c r="Z20" s="7"/>
      <c r="AA20" s="43"/>
      <c r="AB20" s="2"/>
      <c r="AC20" s="24"/>
      <c r="AD20" s="7"/>
      <c r="AE20" s="43"/>
      <c r="AF20" s="2"/>
      <c r="AG20" s="24"/>
      <c r="AH20" s="25"/>
      <c r="AI20" s="25"/>
      <c r="AJ20" s="25"/>
      <c r="AK20" s="25"/>
      <c r="AL20" s="25"/>
      <c r="AM20" s="29"/>
      <c r="AN20" s="4"/>
    </row>
    <row r="21" spans="2:40" ht="19.5" hidden="1" customHeight="1" thickBot="1" x14ac:dyDescent="0.2">
      <c r="B21" s="140"/>
      <c r="C21" s="130"/>
      <c r="D21" s="132"/>
      <c r="E21" s="132"/>
      <c r="F21" s="3"/>
      <c r="G21" s="36"/>
      <c r="H21" s="36"/>
      <c r="I21" s="3"/>
      <c r="J21" s="3"/>
      <c r="K21" s="112"/>
      <c r="L21" s="3"/>
      <c r="M21" s="3"/>
      <c r="N21" s="8"/>
      <c r="O21" s="44"/>
      <c r="P21" s="3"/>
      <c r="Q21" s="26"/>
      <c r="R21" s="8"/>
      <c r="S21" s="44"/>
      <c r="T21" s="3"/>
      <c r="U21" s="26"/>
      <c r="V21" s="8"/>
      <c r="W21" s="44"/>
      <c r="X21" s="3"/>
      <c r="Y21" s="26"/>
      <c r="Z21" s="8"/>
      <c r="AA21" s="44"/>
      <c r="AB21" s="3"/>
      <c r="AC21" s="26"/>
      <c r="AD21" s="8"/>
      <c r="AE21" s="44"/>
      <c r="AF21" s="3"/>
      <c r="AG21" s="26"/>
      <c r="AH21" s="27"/>
      <c r="AI21" s="27"/>
      <c r="AJ21" s="27"/>
      <c r="AK21" s="27"/>
      <c r="AL21" s="27"/>
      <c r="AM21" s="31"/>
      <c r="AN21" s="4"/>
    </row>
    <row r="22" spans="2:40" ht="19.5" hidden="1" customHeight="1" x14ac:dyDescent="0.15">
      <c r="B22" s="140"/>
      <c r="C22" s="129"/>
      <c r="D22" s="131"/>
      <c r="E22" s="131"/>
      <c r="F22" s="28"/>
      <c r="G22" s="73"/>
      <c r="H22" s="73"/>
      <c r="I22" s="28"/>
      <c r="J22" s="28"/>
      <c r="K22" s="111"/>
      <c r="L22" s="28"/>
      <c r="M22" s="28"/>
      <c r="N22" s="30"/>
      <c r="O22" s="45"/>
      <c r="P22" s="28"/>
      <c r="Q22" s="32"/>
      <c r="R22" s="30"/>
      <c r="S22" s="45"/>
      <c r="T22" s="2"/>
      <c r="U22" s="32"/>
      <c r="V22" s="7"/>
      <c r="W22" s="45"/>
      <c r="X22" s="28"/>
      <c r="Y22" s="32"/>
      <c r="Z22" s="7"/>
      <c r="AA22" s="45"/>
      <c r="AB22" s="28"/>
      <c r="AC22" s="32"/>
      <c r="AD22" s="7"/>
      <c r="AE22" s="45"/>
      <c r="AF22" s="28"/>
      <c r="AG22" s="32"/>
      <c r="AH22" s="33"/>
      <c r="AI22" s="33"/>
      <c r="AJ22" s="33"/>
      <c r="AK22" s="33"/>
      <c r="AL22" s="33"/>
      <c r="AM22" s="34"/>
      <c r="AN22" s="4"/>
    </row>
    <row r="23" spans="2:40" ht="19.5" hidden="1" customHeight="1" x14ac:dyDescent="0.15">
      <c r="B23" s="140"/>
      <c r="C23" s="129"/>
      <c r="D23" s="131"/>
      <c r="E23" s="131"/>
      <c r="F23" s="2"/>
      <c r="G23" s="35"/>
      <c r="H23" s="35"/>
      <c r="I23" s="2"/>
      <c r="J23" s="2"/>
      <c r="K23" s="111"/>
      <c r="L23" s="2"/>
      <c r="M23" s="2"/>
      <c r="N23" s="7"/>
      <c r="O23" s="43"/>
      <c r="P23" s="2"/>
      <c r="Q23" s="24"/>
      <c r="R23" s="7"/>
      <c r="S23" s="43"/>
      <c r="T23" s="2"/>
      <c r="U23" s="24"/>
      <c r="V23" s="7"/>
      <c r="W23" s="43"/>
      <c r="X23" s="2"/>
      <c r="Y23" s="24"/>
      <c r="Z23" s="7"/>
      <c r="AA23" s="43"/>
      <c r="AB23" s="2"/>
      <c r="AC23" s="24"/>
      <c r="AD23" s="7"/>
      <c r="AE23" s="43"/>
      <c r="AF23" s="2"/>
      <c r="AG23" s="24"/>
      <c r="AH23" s="25"/>
      <c r="AI23" s="25"/>
      <c r="AJ23" s="25"/>
      <c r="AK23" s="25"/>
      <c r="AL23" s="25"/>
      <c r="AM23" s="29"/>
      <c r="AN23" s="4"/>
    </row>
    <row r="24" spans="2:40" ht="19.5" hidden="1" customHeight="1" x14ac:dyDescent="0.15">
      <c r="B24" s="140"/>
      <c r="C24" s="129"/>
      <c r="D24" s="131"/>
      <c r="E24" s="131"/>
      <c r="F24" s="2"/>
      <c r="G24" s="35"/>
      <c r="H24" s="35"/>
      <c r="I24" s="2"/>
      <c r="J24" s="2"/>
      <c r="K24" s="111"/>
      <c r="L24" s="2"/>
      <c r="M24" s="2"/>
      <c r="N24" s="7"/>
      <c r="O24" s="43"/>
      <c r="P24" s="2"/>
      <c r="Q24" s="24"/>
      <c r="R24" s="7"/>
      <c r="S24" s="43"/>
      <c r="T24" s="2"/>
      <c r="U24" s="24"/>
      <c r="V24" s="7"/>
      <c r="W24" s="43"/>
      <c r="X24" s="2"/>
      <c r="Y24" s="24"/>
      <c r="Z24" s="7"/>
      <c r="AA24" s="43"/>
      <c r="AB24" s="2"/>
      <c r="AC24" s="24"/>
      <c r="AD24" s="7"/>
      <c r="AE24" s="43"/>
      <c r="AF24" s="2"/>
      <c r="AG24" s="24"/>
      <c r="AH24" s="25"/>
      <c r="AI24" s="25"/>
      <c r="AJ24" s="25"/>
      <c r="AK24" s="25"/>
      <c r="AL24" s="25"/>
      <c r="AM24" s="29"/>
    </row>
    <row r="25" spans="2:40" ht="20.100000000000001" hidden="1" customHeight="1" x14ac:dyDescent="0.15">
      <c r="B25" s="140"/>
      <c r="C25" s="129"/>
      <c r="D25" s="131"/>
      <c r="E25" s="131"/>
      <c r="F25" s="2"/>
      <c r="G25" s="35"/>
      <c r="H25" s="35"/>
      <c r="I25" s="2"/>
      <c r="J25" s="2"/>
      <c r="K25" s="111"/>
      <c r="L25" s="2"/>
      <c r="M25" s="2"/>
      <c r="N25" s="7"/>
      <c r="O25" s="43"/>
      <c r="P25" s="2"/>
      <c r="Q25" s="24"/>
      <c r="R25" s="7"/>
      <c r="S25" s="43"/>
      <c r="T25" s="2"/>
      <c r="U25" s="24"/>
      <c r="V25" s="7"/>
      <c r="W25" s="43"/>
      <c r="X25" s="2"/>
      <c r="Y25" s="24"/>
      <c r="Z25" s="7"/>
      <c r="AA25" s="43"/>
      <c r="AB25" s="2"/>
      <c r="AC25" s="24"/>
      <c r="AD25" s="7"/>
      <c r="AE25" s="43"/>
      <c r="AF25" s="2"/>
      <c r="AG25" s="24"/>
      <c r="AH25" s="25"/>
      <c r="AI25" s="25"/>
      <c r="AJ25" s="25"/>
      <c r="AK25" s="25"/>
      <c r="AL25" s="25"/>
      <c r="AM25" s="29"/>
      <c r="AN25" s="4"/>
    </row>
    <row r="26" spans="2:40" ht="20.100000000000001" hidden="1" customHeight="1" x14ac:dyDescent="0.15">
      <c r="B26" s="140"/>
      <c r="C26" s="129"/>
      <c r="D26" s="131"/>
      <c r="E26" s="131"/>
      <c r="F26" s="10"/>
      <c r="G26" s="35"/>
      <c r="H26" s="35"/>
      <c r="I26" s="2"/>
      <c r="J26" s="2"/>
      <c r="K26" s="111"/>
      <c r="L26" s="2"/>
      <c r="M26" s="2"/>
      <c r="N26" s="7"/>
      <c r="O26" s="43"/>
      <c r="P26" s="2"/>
      <c r="Q26" s="24"/>
      <c r="R26" s="7"/>
      <c r="S26" s="43"/>
      <c r="T26" s="2"/>
      <c r="U26" s="24"/>
      <c r="V26" s="7"/>
      <c r="W26" s="43"/>
      <c r="X26" s="2"/>
      <c r="Y26" s="24"/>
      <c r="Z26" s="7"/>
      <c r="AA26" s="43"/>
      <c r="AB26" s="2"/>
      <c r="AC26" s="24"/>
      <c r="AD26" s="7"/>
      <c r="AE26" s="43"/>
      <c r="AF26" s="2"/>
      <c r="AG26" s="24"/>
      <c r="AH26" s="25"/>
      <c r="AI26" s="25"/>
      <c r="AJ26" s="25"/>
      <c r="AK26" s="25"/>
      <c r="AL26" s="25"/>
      <c r="AM26" s="29"/>
      <c r="AN26" s="4"/>
    </row>
    <row r="27" spans="2:40" ht="20.100000000000001" hidden="1" customHeight="1" x14ac:dyDescent="0.15">
      <c r="B27" s="140"/>
      <c r="C27" s="129"/>
      <c r="D27" s="131"/>
      <c r="E27" s="131"/>
      <c r="F27" s="2"/>
      <c r="G27" s="35"/>
      <c r="H27" s="35"/>
      <c r="I27" s="2"/>
      <c r="J27" s="2"/>
      <c r="K27" s="111"/>
      <c r="L27" s="2"/>
      <c r="M27" s="2"/>
      <c r="N27" s="7"/>
      <c r="O27" s="43"/>
      <c r="P27" s="2"/>
      <c r="Q27" s="24"/>
      <c r="R27" s="7"/>
      <c r="S27" s="43"/>
      <c r="T27" s="2"/>
      <c r="U27" s="24"/>
      <c r="V27" s="7"/>
      <c r="W27" s="43"/>
      <c r="X27" s="2"/>
      <c r="Y27" s="24"/>
      <c r="Z27" s="7"/>
      <c r="AA27" s="43"/>
      <c r="AB27" s="2"/>
      <c r="AC27" s="24"/>
      <c r="AD27" s="7"/>
      <c r="AE27" s="43"/>
      <c r="AF27" s="2"/>
      <c r="AG27" s="24"/>
      <c r="AH27" s="25"/>
      <c r="AI27" s="25"/>
      <c r="AJ27" s="25"/>
      <c r="AK27" s="25"/>
      <c r="AL27" s="25"/>
      <c r="AM27" s="29"/>
    </row>
    <row r="28" spans="2:40" ht="20.100000000000001" hidden="1" customHeight="1" x14ac:dyDescent="0.15">
      <c r="B28" s="140"/>
      <c r="C28" s="129"/>
      <c r="D28" s="131"/>
      <c r="E28" s="131"/>
      <c r="F28" s="2"/>
      <c r="G28" s="35"/>
      <c r="H28" s="35"/>
      <c r="I28" s="2"/>
      <c r="J28" s="2"/>
      <c r="K28" s="111"/>
      <c r="L28" s="2"/>
      <c r="M28" s="2"/>
      <c r="N28" s="7"/>
      <c r="O28" s="43"/>
      <c r="P28" s="2"/>
      <c r="Q28" s="24"/>
      <c r="R28" s="7"/>
      <c r="S28" s="43"/>
      <c r="T28" s="2"/>
      <c r="U28" s="24"/>
      <c r="V28" s="7"/>
      <c r="W28" s="43"/>
      <c r="X28" s="2"/>
      <c r="Y28" s="24"/>
      <c r="Z28" s="7"/>
      <c r="AA28" s="43"/>
      <c r="AB28" s="2"/>
      <c r="AC28" s="24"/>
      <c r="AD28" s="7"/>
      <c r="AE28" s="43"/>
      <c r="AF28" s="2"/>
      <c r="AG28" s="24"/>
      <c r="AH28" s="25"/>
      <c r="AI28" s="25"/>
      <c r="AJ28" s="25"/>
      <c r="AK28" s="25"/>
      <c r="AL28" s="25"/>
      <c r="AM28" s="29"/>
      <c r="AN28" s="4"/>
    </row>
    <row r="29" spans="2:40" ht="20.100000000000001" hidden="1" customHeight="1" thickBot="1" x14ac:dyDescent="0.2">
      <c r="B29" s="140"/>
      <c r="C29" s="130"/>
      <c r="D29" s="132"/>
      <c r="E29" s="132"/>
      <c r="F29" s="3"/>
      <c r="G29" s="35"/>
      <c r="H29" s="35"/>
      <c r="I29" s="3"/>
      <c r="J29" s="2"/>
      <c r="K29" s="112"/>
      <c r="L29" s="2"/>
      <c r="M29" s="2"/>
      <c r="N29" s="7"/>
      <c r="O29" s="43"/>
      <c r="P29" s="2"/>
      <c r="Q29" s="24"/>
      <c r="R29" s="7"/>
      <c r="S29" s="43"/>
      <c r="T29" s="3"/>
      <c r="U29" s="24"/>
      <c r="V29" s="8"/>
      <c r="W29" s="43"/>
      <c r="X29" s="2"/>
      <c r="Y29" s="24"/>
      <c r="Z29" s="8"/>
      <c r="AA29" s="43"/>
      <c r="AB29" s="2"/>
      <c r="AC29" s="24"/>
      <c r="AD29" s="8"/>
      <c r="AE29" s="43"/>
      <c r="AF29" s="2"/>
      <c r="AG29" s="24"/>
      <c r="AH29" s="25"/>
      <c r="AI29" s="25"/>
      <c r="AJ29" s="25"/>
      <c r="AK29" s="25"/>
      <c r="AL29" s="25"/>
      <c r="AM29" s="29"/>
    </row>
    <row r="30" spans="2:40" s="17" customFormat="1" ht="20.100000000000001" customHeight="1" x14ac:dyDescent="0.15">
      <c r="B30" s="140"/>
      <c r="C30" s="11"/>
      <c r="D30" s="11"/>
      <c r="E30" s="11"/>
      <c r="F30" s="12"/>
      <c r="G30" s="74"/>
      <c r="H30" s="74"/>
      <c r="I30" s="12"/>
      <c r="J30" s="12"/>
      <c r="K30" s="12"/>
      <c r="L30" s="12"/>
      <c r="M30" s="12"/>
      <c r="N30" s="13"/>
      <c r="O30" s="46"/>
      <c r="P30" s="13"/>
      <c r="Q30" s="13"/>
      <c r="R30" s="13"/>
      <c r="S30" s="46"/>
      <c r="T30" s="13"/>
      <c r="U30" s="13"/>
      <c r="V30" s="13"/>
      <c r="W30" s="46"/>
      <c r="X30" s="13"/>
      <c r="Y30" s="13"/>
      <c r="Z30" s="13"/>
      <c r="AA30" s="46"/>
      <c r="AB30" s="13"/>
      <c r="AC30" s="13"/>
      <c r="AD30" s="13"/>
      <c r="AE30" s="46"/>
      <c r="AF30" s="13"/>
      <c r="AG30" s="13"/>
      <c r="AH30" s="13"/>
      <c r="AI30" s="13"/>
      <c r="AJ30" s="13"/>
      <c r="AK30" s="13"/>
      <c r="AL30" s="13"/>
      <c r="AM30" s="14"/>
      <c r="AN30" s="4"/>
    </row>
    <row r="31" spans="2:40" ht="20.100000000000001" customHeight="1" x14ac:dyDescent="0.15">
      <c r="C31" s="5"/>
      <c r="D31" s="5"/>
      <c r="E31" s="5"/>
      <c r="F31" s="6"/>
      <c r="G31" s="15"/>
      <c r="H31" s="15"/>
      <c r="I31" s="6"/>
      <c r="J31" s="6"/>
      <c r="K31" s="6"/>
      <c r="L31" s="6"/>
      <c r="M31" s="6"/>
      <c r="N31" s="4"/>
      <c r="O31" s="47"/>
      <c r="P31" s="4"/>
      <c r="Q31" s="4"/>
      <c r="R31" s="4"/>
      <c r="S31" s="47"/>
      <c r="T31" s="4"/>
      <c r="U31" s="4"/>
      <c r="V31" s="4"/>
      <c r="W31" s="47"/>
      <c r="X31" s="4"/>
      <c r="Y31" s="4"/>
      <c r="Z31" s="4"/>
      <c r="AA31" s="47"/>
      <c r="AB31" s="4"/>
      <c r="AC31" s="4"/>
      <c r="AD31" s="4"/>
      <c r="AE31" s="47"/>
      <c r="AF31" s="4"/>
      <c r="AG31" s="4"/>
      <c r="AH31" s="4"/>
      <c r="AI31" s="4"/>
      <c r="AJ31" s="4"/>
      <c r="AK31" s="4"/>
      <c r="AL31" s="4"/>
      <c r="AM31" s="6"/>
      <c r="AN31" s="4"/>
    </row>
    <row r="32" spans="2:40" ht="30.75" customHeight="1" x14ac:dyDescent="0.15">
      <c r="B32" s="21"/>
      <c r="C32" s="116" t="s">
        <v>73</v>
      </c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</row>
    <row r="33" spans="2:40" ht="0.75" customHeight="1" thickBot="1" x14ac:dyDescent="0.45">
      <c r="B33" s="21"/>
      <c r="C33" s="93"/>
      <c r="D33" s="93"/>
      <c r="E33" s="20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2"/>
    </row>
    <row r="34" spans="2:40" ht="25.5" customHeight="1" x14ac:dyDescent="0.15">
      <c r="B34" s="21"/>
      <c r="C34" s="90" t="s">
        <v>60</v>
      </c>
      <c r="D34" s="95" t="s">
        <v>13</v>
      </c>
      <c r="E34" s="95" t="s">
        <v>14</v>
      </c>
      <c r="F34" s="95" t="s">
        <v>61</v>
      </c>
      <c r="G34" s="103" t="s">
        <v>15</v>
      </c>
      <c r="H34" s="103"/>
      <c r="I34" s="103"/>
      <c r="J34" s="103"/>
      <c r="K34" s="113" t="s">
        <v>16</v>
      </c>
      <c r="L34" s="114"/>
      <c r="M34" s="115"/>
      <c r="N34" s="103" t="s">
        <v>17</v>
      </c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4"/>
      <c r="AN34" s="17"/>
    </row>
    <row r="35" spans="2:40" ht="26.25" customHeight="1" x14ac:dyDescent="0.15">
      <c r="B35" s="21"/>
      <c r="C35" s="91"/>
      <c r="D35" s="96"/>
      <c r="E35" s="96"/>
      <c r="F35" s="96"/>
      <c r="G35" s="97" t="s">
        <v>18</v>
      </c>
      <c r="H35" s="97" t="s">
        <v>19</v>
      </c>
      <c r="I35" s="97" t="s">
        <v>20</v>
      </c>
      <c r="J35" s="97" t="s">
        <v>21</v>
      </c>
      <c r="K35" s="94" t="s">
        <v>53</v>
      </c>
      <c r="L35" s="94" t="s">
        <v>22</v>
      </c>
      <c r="M35" s="94" t="s">
        <v>23</v>
      </c>
      <c r="N35" s="99" t="s">
        <v>24</v>
      </c>
      <c r="O35" s="99"/>
      <c r="P35" s="99"/>
      <c r="Q35" s="99"/>
      <c r="R35" s="99" t="s">
        <v>25</v>
      </c>
      <c r="S35" s="99"/>
      <c r="T35" s="99"/>
      <c r="U35" s="99"/>
      <c r="V35" s="99" t="s">
        <v>26</v>
      </c>
      <c r="W35" s="99"/>
      <c r="X35" s="99"/>
      <c r="Y35" s="99"/>
      <c r="Z35" s="102" t="s">
        <v>57</v>
      </c>
      <c r="AA35" s="102"/>
      <c r="AB35" s="102"/>
      <c r="AC35" s="102"/>
      <c r="AD35" s="99" t="s">
        <v>58</v>
      </c>
      <c r="AE35" s="99"/>
      <c r="AF35" s="99"/>
      <c r="AG35" s="99"/>
      <c r="AH35" s="109" t="s">
        <v>64</v>
      </c>
      <c r="AI35" s="99"/>
      <c r="AJ35" s="99"/>
      <c r="AK35" s="99"/>
      <c r="AL35" s="94" t="s">
        <v>59</v>
      </c>
      <c r="AM35" s="101" t="s">
        <v>27</v>
      </c>
      <c r="AN35" s="17"/>
    </row>
    <row r="36" spans="2:40" ht="38.65" customHeight="1" x14ac:dyDescent="0.15">
      <c r="B36" s="21"/>
      <c r="C36" s="92"/>
      <c r="D36" s="94"/>
      <c r="E36" s="94"/>
      <c r="F36" s="94"/>
      <c r="G36" s="98"/>
      <c r="H36" s="98"/>
      <c r="I36" s="98"/>
      <c r="J36" s="98"/>
      <c r="K36" s="94"/>
      <c r="L36" s="94"/>
      <c r="M36" s="94"/>
      <c r="N36" s="50" t="s">
        <v>28</v>
      </c>
      <c r="O36" s="51" t="s">
        <v>29</v>
      </c>
      <c r="P36" s="50" t="s">
        <v>30</v>
      </c>
      <c r="Q36" s="50" t="s">
        <v>31</v>
      </c>
      <c r="R36" s="81" t="s">
        <v>28</v>
      </c>
      <c r="S36" s="51" t="s">
        <v>29</v>
      </c>
      <c r="T36" s="81" t="s">
        <v>30</v>
      </c>
      <c r="U36" s="50" t="s">
        <v>31</v>
      </c>
      <c r="V36" s="50" t="s">
        <v>28</v>
      </c>
      <c r="W36" s="86" t="s">
        <v>29</v>
      </c>
      <c r="X36" s="50" t="s">
        <v>30</v>
      </c>
      <c r="Y36" s="50" t="s">
        <v>31</v>
      </c>
      <c r="Z36" s="50" t="s">
        <v>28</v>
      </c>
      <c r="AA36" s="51" t="s">
        <v>29</v>
      </c>
      <c r="AB36" s="50" t="s">
        <v>30</v>
      </c>
      <c r="AC36" s="50" t="s">
        <v>31</v>
      </c>
      <c r="AD36" s="50" t="s">
        <v>28</v>
      </c>
      <c r="AE36" s="51" t="s">
        <v>29</v>
      </c>
      <c r="AF36" s="50" t="s">
        <v>30</v>
      </c>
      <c r="AG36" s="50" t="s">
        <v>31</v>
      </c>
      <c r="AH36" s="50" t="s">
        <v>3</v>
      </c>
      <c r="AI36" s="51" t="s">
        <v>4</v>
      </c>
      <c r="AJ36" s="50" t="s">
        <v>5</v>
      </c>
      <c r="AK36" s="50" t="s">
        <v>6</v>
      </c>
      <c r="AL36" s="94"/>
      <c r="AM36" s="101"/>
      <c r="AN36" s="17"/>
    </row>
    <row r="37" spans="2:40" ht="32.25" customHeight="1" x14ac:dyDescent="0.15">
      <c r="C37" s="134">
        <v>3.5</v>
      </c>
      <c r="D37" s="136">
        <v>3</v>
      </c>
      <c r="E37" s="136">
        <v>3</v>
      </c>
      <c r="F37" s="40" t="s">
        <v>62</v>
      </c>
      <c r="G37" s="67" t="e">
        <f>#REF!</f>
        <v>#REF!</v>
      </c>
      <c r="H37" s="67" t="e">
        <f>#REF!</f>
        <v>#REF!</v>
      </c>
      <c r="I37" s="52">
        <v>240</v>
      </c>
      <c r="J37" s="52">
        <v>80</v>
      </c>
      <c r="K37" s="138">
        <v>0</v>
      </c>
      <c r="L37" s="53">
        <f>(I37*2-M37*20)/2</f>
        <v>10</v>
      </c>
      <c r="M37" s="52">
        <f>IF((I37*2-INT((2*I37-9.5*2)/20)*20)&lt;9.5,INT((2*I37-9.5*2)/20)-1,INT((2*I37-9.5*2)/20))</f>
        <v>23</v>
      </c>
      <c r="N37" s="77">
        <v>12</v>
      </c>
      <c r="O37" s="54">
        <v>100</v>
      </c>
      <c r="P37" s="52">
        <f>(M37+1)*2</f>
        <v>48</v>
      </c>
      <c r="Q37" s="55">
        <f>O37*P37/100*((N37/100)^2/4*PI()*7850/100)</f>
        <v>42.615076027414823</v>
      </c>
      <c r="R37" s="77">
        <v>16</v>
      </c>
      <c r="S37" s="54">
        <f t="shared" ref="S37:S46" si="0">2*I37+65</f>
        <v>545</v>
      </c>
      <c r="T37" s="52">
        <v>10</v>
      </c>
      <c r="U37" s="55">
        <f t="shared" ref="U37:U45" si="1">S37*T37/100*((R37/100)^2/4*PI()*7850/100)</f>
        <v>86.019320129411398</v>
      </c>
      <c r="V37" s="77">
        <v>20</v>
      </c>
      <c r="W37" s="54">
        <v>200</v>
      </c>
      <c r="X37" s="52">
        <f>INT(100/20)*2</f>
        <v>10</v>
      </c>
      <c r="Y37" s="55">
        <f t="shared" ref="Y37:Y45" si="2">W37*X37/100*((V37/100)^2/4*PI()*7850/100)</f>
        <v>49.323004661359761</v>
      </c>
      <c r="Z37" s="77">
        <v>14</v>
      </c>
      <c r="AA37" s="43">
        <f>19+J37</f>
        <v>99</v>
      </c>
      <c r="AB37" s="2">
        <f>(INT(M37/2)+1)*(INT(100/40)+1)</f>
        <v>36</v>
      </c>
      <c r="AC37" s="55">
        <f t="shared" ref="AC37:AC45" si="3">AA37*AB37/100*((Z37/100)^2/4*PI()*7850/100)</f>
        <v>43.067861210206118</v>
      </c>
      <c r="AD37" s="77">
        <v>12</v>
      </c>
      <c r="AE37" s="54">
        <v>100</v>
      </c>
      <c r="AF37" s="52">
        <v>4</v>
      </c>
      <c r="AG37" s="55">
        <f t="shared" ref="AG37:AG45" si="4">AE37*AF37/100*((AD37/100)^2/4*PI()*7850/100)</f>
        <v>3.5512563356179019</v>
      </c>
      <c r="AH37" s="77">
        <v>12</v>
      </c>
      <c r="AI37" s="55">
        <f>2*I37+17</f>
        <v>497</v>
      </c>
      <c r="AJ37" s="52">
        <v>5</v>
      </c>
      <c r="AK37" s="55">
        <f>AI37*AJ37/100*((AH37/100)^2/4*PI()*7850/100)</f>
        <v>22.062179985026216</v>
      </c>
      <c r="AL37" s="55">
        <f>Q37+U37+Y37+AC37+AG37+AK37</f>
        <v>246.63869834903619</v>
      </c>
      <c r="AM37" s="56">
        <f t="shared" ref="AM37:AM46" si="5">2*I37/100*J37/100</f>
        <v>3.84</v>
      </c>
      <c r="AN37" s="4"/>
    </row>
    <row r="38" spans="2:40" ht="32.25" customHeight="1" x14ac:dyDescent="0.15">
      <c r="C38" s="134"/>
      <c r="D38" s="136"/>
      <c r="E38" s="136"/>
      <c r="F38" s="40" t="s">
        <v>63</v>
      </c>
      <c r="G38" s="67"/>
      <c r="H38" s="67"/>
      <c r="I38" s="52">
        <v>240</v>
      </c>
      <c r="J38" s="52">
        <v>100</v>
      </c>
      <c r="K38" s="138"/>
      <c r="L38" s="53">
        <f>(I38*2-M38*20)/2</f>
        <v>10</v>
      </c>
      <c r="M38" s="52">
        <f>IF((I38*2-INT((2*I38-9.5*2)/20)*20)&lt;9.5,INT((2*I38-9.5*2)/20)-1,INT((2*I38-9.5*2)/20))</f>
        <v>23</v>
      </c>
      <c r="N38" s="77">
        <v>12</v>
      </c>
      <c r="O38" s="54">
        <v>100</v>
      </c>
      <c r="P38" s="52">
        <f t="shared" ref="P38:P46" si="6">(M38+1)*2</f>
        <v>48</v>
      </c>
      <c r="Q38" s="55">
        <f>O38*P38/100*((N38/100)^2/4*PI()*7850/100)</f>
        <v>42.615076027414823</v>
      </c>
      <c r="R38" s="77">
        <v>16</v>
      </c>
      <c r="S38" s="54">
        <f t="shared" si="0"/>
        <v>545</v>
      </c>
      <c r="T38" s="52">
        <v>10</v>
      </c>
      <c r="U38" s="55">
        <f t="shared" si="1"/>
        <v>86.019320129411398</v>
      </c>
      <c r="V38" s="77">
        <v>20</v>
      </c>
      <c r="W38" s="54">
        <v>200</v>
      </c>
      <c r="X38" s="52">
        <f>INT(100/20)*2</f>
        <v>10</v>
      </c>
      <c r="Y38" s="55">
        <f t="shared" si="2"/>
        <v>49.323004661359761</v>
      </c>
      <c r="Z38" s="77">
        <v>14</v>
      </c>
      <c r="AA38" s="43">
        <f t="shared" ref="AA38:AA46" si="7">19+J38</f>
        <v>119</v>
      </c>
      <c r="AB38" s="2">
        <f t="shared" ref="AB38:AB46" si="8">(INT(M38/2)+1)*(INT(100/40)+1)</f>
        <v>36</v>
      </c>
      <c r="AC38" s="55">
        <f t="shared" si="3"/>
        <v>51.76843923246998</v>
      </c>
      <c r="AD38" s="77">
        <v>12</v>
      </c>
      <c r="AE38" s="54">
        <v>100</v>
      </c>
      <c r="AF38" s="52">
        <v>4</v>
      </c>
      <c r="AG38" s="55">
        <f t="shared" si="4"/>
        <v>3.5512563356179019</v>
      </c>
      <c r="AH38" s="77">
        <v>12</v>
      </c>
      <c r="AI38" s="55">
        <f t="shared" ref="AI38:AI46" si="9">2*I38+17</f>
        <v>497</v>
      </c>
      <c r="AJ38" s="52">
        <v>5</v>
      </c>
      <c r="AK38" s="55">
        <f t="shared" ref="AK38:AK46" si="10">AI38*AJ38/100*((AH38/100)^2/4*PI()*7850/100)</f>
        <v>22.062179985026216</v>
      </c>
      <c r="AL38" s="55">
        <f t="shared" ref="AL38:AL46" si="11">Q38+U38+Y38+AC38+AG38+AK38</f>
        <v>255.33927637130006</v>
      </c>
      <c r="AM38" s="56">
        <f t="shared" si="5"/>
        <v>4.8</v>
      </c>
      <c r="AN38" s="4"/>
    </row>
    <row r="39" spans="2:40" ht="32.25" customHeight="1" x14ac:dyDescent="0.15">
      <c r="C39" s="134"/>
      <c r="D39" s="136"/>
      <c r="E39" s="136"/>
      <c r="F39" s="40" t="s">
        <v>32</v>
      </c>
      <c r="G39" s="67" t="e">
        <f>#REF!</f>
        <v>#REF!</v>
      </c>
      <c r="H39" s="67" t="e">
        <f>#REF!</f>
        <v>#REF!</v>
      </c>
      <c r="I39" s="52">
        <v>250</v>
      </c>
      <c r="J39" s="52">
        <v>110</v>
      </c>
      <c r="K39" s="138"/>
      <c r="L39" s="53">
        <f t="shared" ref="L39:L46" si="12">(I39*2-M39*20)/2</f>
        <v>10</v>
      </c>
      <c r="M39" s="52">
        <f t="shared" ref="M39:M46" si="13">IF((I39*2-INT((2*I39-9.5*2)/20)*20)&lt;9.5,INT((2*I39-9.5*2)/20)-1,INT((2*I39-9.5*2)/20))</f>
        <v>24</v>
      </c>
      <c r="N39" s="77">
        <v>12</v>
      </c>
      <c r="O39" s="54">
        <v>100</v>
      </c>
      <c r="P39" s="52">
        <f t="shared" si="6"/>
        <v>50</v>
      </c>
      <c r="Q39" s="55">
        <f t="shared" ref="Q39:Q45" si="14">O39*P39/100*((N39/100)^2/4*PI()*7850/100)</f>
        <v>44.390704195223776</v>
      </c>
      <c r="R39" s="77">
        <v>20</v>
      </c>
      <c r="S39" s="54">
        <f t="shared" si="0"/>
        <v>565</v>
      </c>
      <c r="T39" s="52">
        <v>10</v>
      </c>
      <c r="U39" s="55">
        <f t="shared" si="1"/>
        <v>139.33748816834131</v>
      </c>
      <c r="V39" s="77">
        <v>20</v>
      </c>
      <c r="W39" s="54">
        <v>200</v>
      </c>
      <c r="X39" s="52">
        <f t="shared" ref="X39:X46" si="15">INT(100/20)*2</f>
        <v>10</v>
      </c>
      <c r="Y39" s="55">
        <f t="shared" si="2"/>
        <v>49.323004661359761</v>
      </c>
      <c r="Z39" s="77">
        <v>14</v>
      </c>
      <c r="AA39" s="43">
        <f t="shared" si="7"/>
        <v>129</v>
      </c>
      <c r="AB39" s="2">
        <f t="shared" si="8"/>
        <v>39</v>
      </c>
      <c r="AC39" s="55">
        <f t="shared" si="3"/>
        <v>60.795288930568738</v>
      </c>
      <c r="AD39" s="77">
        <v>12</v>
      </c>
      <c r="AE39" s="54">
        <v>100</v>
      </c>
      <c r="AF39" s="52">
        <v>4</v>
      </c>
      <c r="AG39" s="55">
        <f t="shared" si="4"/>
        <v>3.5512563356179019</v>
      </c>
      <c r="AH39" s="77">
        <v>12</v>
      </c>
      <c r="AI39" s="55">
        <f t="shared" si="9"/>
        <v>517</v>
      </c>
      <c r="AJ39" s="52">
        <v>5</v>
      </c>
      <c r="AK39" s="55">
        <f t="shared" si="10"/>
        <v>22.949994068930692</v>
      </c>
      <c r="AL39" s="55">
        <f t="shared" si="11"/>
        <v>320.34773636004218</v>
      </c>
      <c r="AM39" s="56">
        <f t="shared" si="5"/>
        <v>5.5</v>
      </c>
      <c r="AN39" s="4"/>
    </row>
    <row r="40" spans="2:40" ht="32.25" customHeight="1" x14ac:dyDescent="0.15">
      <c r="C40" s="134"/>
      <c r="D40" s="136"/>
      <c r="E40" s="136"/>
      <c r="F40" s="40" t="s">
        <v>33</v>
      </c>
      <c r="G40" s="67" t="e">
        <f>#REF!</f>
        <v>#REF!</v>
      </c>
      <c r="H40" s="67" t="e">
        <f>#REF!</f>
        <v>#REF!</v>
      </c>
      <c r="I40" s="52">
        <v>250</v>
      </c>
      <c r="J40" s="52">
        <v>120</v>
      </c>
      <c r="K40" s="138"/>
      <c r="L40" s="53">
        <f t="shared" si="12"/>
        <v>10</v>
      </c>
      <c r="M40" s="52">
        <f t="shared" si="13"/>
        <v>24</v>
      </c>
      <c r="N40" s="77">
        <v>12</v>
      </c>
      <c r="O40" s="54">
        <v>100</v>
      </c>
      <c r="P40" s="52">
        <f t="shared" si="6"/>
        <v>50</v>
      </c>
      <c r="Q40" s="55">
        <f t="shared" si="14"/>
        <v>44.390704195223776</v>
      </c>
      <c r="R40" s="77">
        <v>20</v>
      </c>
      <c r="S40" s="54">
        <f t="shared" si="0"/>
        <v>565</v>
      </c>
      <c r="T40" s="52">
        <v>10</v>
      </c>
      <c r="U40" s="55">
        <f t="shared" si="1"/>
        <v>139.33748816834131</v>
      </c>
      <c r="V40" s="77">
        <v>20</v>
      </c>
      <c r="W40" s="54">
        <v>200</v>
      </c>
      <c r="X40" s="52">
        <f t="shared" si="15"/>
        <v>10</v>
      </c>
      <c r="Y40" s="55">
        <f t="shared" si="2"/>
        <v>49.323004661359761</v>
      </c>
      <c r="Z40" s="77">
        <v>14</v>
      </c>
      <c r="AA40" s="43">
        <f t="shared" si="7"/>
        <v>139</v>
      </c>
      <c r="AB40" s="2">
        <f t="shared" si="8"/>
        <v>39</v>
      </c>
      <c r="AC40" s="55">
        <f t="shared" si="3"/>
        <v>65.508102025961662</v>
      </c>
      <c r="AD40" s="77">
        <v>12</v>
      </c>
      <c r="AE40" s="54">
        <v>100</v>
      </c>
      <c r="AF40" s="52">
        <v>4</v>
      </c>
      <c r="AG40" s="55">
        <f t="shared" si="4"/>
        <v>3.5512563356179019</v>
      </c>
      <c r="AH40" s="77">
        <v>12</v>
      </c>
      <c r="AI40" s="55">
        <f t="shared" si="9"/>
        <v>517</v>
      </c>
      <c r="AJ40" s="52">
        <v>5</v>
      </c>
      <c r="AK40" s="55">
        <f t="shared" si="10"/>
        <v>22.949994068930692</v>
      </c>
      <c r="AL40" s="55">
        <f t="shared" si="11"/>
        <v>325.06054945543508</v>
      </c>
      <c r="AM40" s="56">
        <f t="shared" si="5"/>
        <v>6</v>
      </c>
      <c r="AN40" s="4"/>
    </row>
    <row r="41" spans="2:40" ht="32.25" customHeight="1" x14ac:dyDescent="0.15">
      <c r="C41" s="134"/>
      <c r="D41" s="136"/>
      <c r="E41" s="136"/>
      <c r="F41" s="40" t="s">
        <v>34</v>
      </c>
      <c r="G41" s="67" t="e">
        <f>#REF!</f>
        <v>#REF!</v>
      </c>
      <c r="H41" s="67" t="e">
        <f>#REF!</f>
        <v>#REF!</v>
      </c>
      <c r="I41" s="52">
        <v>260</v>
      </c>
      <c r="J41" s="52">
        <v>120</v>
      </c>
      <c r="K41" s="138"/>
      <c r="L41" s="53">
        <f t="shared" si="12"/>
        <v>10</v>
      </c>
      <c r="M41" s="52">
        <f t="shared" si="13"/>
        <v>25</v>
      </c>
      <c r="N41" s="77">
        <v>12</v>
      </c>
      <c r="O41" s="54">
        <v>100</v>
      </c>
      <c r="P41" s="52">
        <f t="shared" si="6"/>
        <v>52</v>
      </c>
      <c r="Q41" s="55">
        <f t="shared" si="14"/>
        <v>46.166332363032723</v>
      </c>
      <c r="R41" s="77">
        <v>20</v>
      </c>
      <c r="S41" s="54">
        <f t="shared" si="0"/>
        <v>585</v>
      </c>
      <c r="T41" s="52">
        <v>10</v>
      </c>
      <c r="U41" s="55">
        <f t="shared" si="1"/>
        <v>144.26978863447729</v>
      </c>
      <c r="V41" s="77">
        <v>20</v>
      </c>
      <c r="W41" s="54">
        <v>200</v>
      </c>
      <c r="X41" s="52">
        <f t="shared" si="15"/>
        <v>10</v>
      </c>
      <c r="Y41" s="55">
        <f t="shared" si="2"/>
        <v>49.323004661359761</v>
      </c>
      <c r="Z41" s="77">
        <v>14</v>
      </c>
      <c r="AA41" s="43">
        <f t="shared" si="7"/>
        <v>139</v>
      </c>
      <c r="AB41" s="2">
        <f t="shared" si="8"/>
        <v>39</v>
      </c>
      <c r="AC41" s="55">
        <f t="shared" si="3"/>
        <v>65.508102025961662</v>
      </c>
      <c r="AD41" s="77">
        <v>12</v>
      </c>
      <c r="AE41" s="54">
        <v>100</v>
      </c>
      <c r="AF41" s="52">
        <v>4</v>
      </c>
      <c r="AG41" s="55">
        <f t="shared" si="4"/>
        <v>3.5512563356179019</v>
      </c>
      <c r="AH41" s="77">
        <v>12</v>
      </c>
      <c r="AI41" s="55">
        <f t="shared" si="9"/>
        <v>537</v>
      </c>
      <c r="AJ41" s="52">
        <v>5</v>
      </c>
      <c r="AK41" s="55">
        <f t="shared" si="10"/>
        <v>23.837808152835169</v>
      </c>
      <c r="AL41" s="55">
        <f t="shared" si="11"/>
        <v>332.6562921732845</v>
      </c>
      <c r="AM41" s="56">
        <f t="shared" si="5"/>
        <v>6.24</v>
      </c>
      <c r="AN41" s="4"/>
    </row>
    <row r="42" spans="2:40" ht="32.25" customHeight="1" x14ac:dyDescent="0.15">
      <c r="C42" s="134"/>
      <c r="D42" s="136"/>
      <c r="E42" s="136"/>
      <c r="F42" s="40" t="s">
        <v>35</v>
      </c>
      <c r="G42" s="67" t="e">
        <f>#REF!</f>
        <v>#REF!</v>
      </c>
      <c r="H42" s="67" t="e">
        <f>#REF!</f>
        <v>#REF!</v>
      </c>
      <c r="I42" s="52">
        <v>270</v>
      </c>
      <c r="J42" s="52">
        <v>120</v>
      </c>
      <c r="K42" s="138"/>
      <c r="L42" s="53">
        <f t="shared" si="12"/>
        <v>10</v>
      </c>
      <c r="M42" s="52">
        <f t="shared" si="13"/>
        <v>26</v>
      </c>
      <c r="N42" s="77">
        <v>12</v>
      </c>
      <c r="O42" s="54">
        <v>100</v>
      </c>
      <c r="P42" s="52">
        <f t="shared" si="6"/>
        <v>54</v>
      </c>
      <c r="Q42" s="55">
        <f t="shared" si="14"/>
        <v>47.941960530841676</v>
      </c>
      <c r="R42" s="77">
        <v>20</v>
      </c>
      <c r="S42" s="54">
        <f t="shared" si="0"/>
        <v>605</v>
      </c>
      <c r="T42" s="52">
        <v>10</v>
      </c>
      <c r="U42" s="55">
        <f t="shared" si="1"/>
        <v>149.20208910061328</v>
      </c>
      <c r="V42" s="77">
        <v>20</v>
      </c>
      <c r="W42" s="54">
        <v>200</v>
      </c>
      <c r="X42" s="52">
        <f t="shared" si="15"/>
        <v>10</v>
      </c>
      <c r="Y42" s="55">
        <f t="shared" si="2"/>
        <v>49.323004661359761</v>
      </c>
      <c r="Z42" s="77">
        <v>14</v>
      </c>
      <c r="AA42" s="43">
        <f t="shared" si="7"/>
        <v>139</v>
      </c>
      <c r="AB42" s="2">
        <f t="shared" si="8"/>
        <v>42</v>
      </c>
      <c r="AC42" s="55">
        <f t="shared" si="3"/>
        <v>70.547186797189482</v>
      </c>
      <c r="AD42" s="77">
        <v>12</v>
      </c>
      <c r="AE42" s="54">
        <v>100</v>
      </c>
      <c r="AF42" s="52">
        <v>4</v>
      </c>
      <c r="AG42" s="55">
        <f t="shared" si="4"/>
        <v>3.5512563356179019</v>
      </c>
      <c r="AH42" s="77">
        <v>12</v>
      </c>
      <c r="AI42" s="55">
        <f t="shared" si="9"/>
        <v>557</v>
      </c>
      <c r="AJ42" s="52">
        <v>5</v>
      </c>
      <c r="AK42" s="55">
        <f t="shared" si="10"/>
        <v>24.725622236739643</v>
      </c>
      <c r="AL42" s="55">
        <f t="shared" si="11"/>
        <v>345.29111966236172</v>
      </c>
      <c r="AM42" s="56">
        <f t="shared" si="5"/>
        <v>6.48</v>
      </c>
      <c r="AN42" s="4"/>
    </row>
    <row r="43" spans="2:40" ht="32.25" customHeight="1" x14ac:dyDescent="0.15">
      <c r="C43" s="134"/>
      <c r="D43" s="136"/>
      <c r="E43" s="136"/>
      <c r="F43" s="40" t="s">
        <v>36</v>
      </c>
      <c r="G43" s="67" t="e">
        <f>#REF!</f>
        <v>#REF!</v>
      </c>
      <c r="H43" s="67" t="e">
        <f>#REF!</f>
        <v>#REF!</v>
      </c>
      <c r="I43" s="52">
        <v>270</v>
      </c>
      <c r="J43" s="52">
        <v>130</v>
      </c>
      <c r="K43" s="138"/>
      <c r="L43" s="53">
        <f t="shared" si="12"/>
        <v>10</v>
      </c>
      <c r="M43" s="52">
        <f t="shared" si="13"/>
        <v>26</v>
      </c>
      <c r="N43" s="77">
        <v>12</v>
      </c>
      <c r="O43" s="54">
        <v>100</v>
      </c>
      <c r="P43" s="52">
        <f t="shared" si="6"/>
        <v>54</v>
      </c>
      <c r="Q43" s="55">
        <f t="shared" si="14"/>
        <v>47.941960530841676</v>
      </c>
      <c r="R43" s="77">
        <v>20</v>
      </c>
      <c r="S43" s="54">
        <f t="shared" si="0"/>
        <v>605</v>
      </c>
      <c r="T43" s="52">
        <v>10</v>
      </c>
      <c r="U43" s="55">
        <f t="shared" si="1"/>
        <v>149.20208910061328</v>
      </c>
      <c r="V43" s="77">
        <v>20</v>
      </c>
      <c r="W43" s="54">
        <v>200</v>
      </c>
      <c r="X43" s="52">
        <f>INT(100/20)*2</f>
        <v>10</v>
      </c>
      <c r="Y43" s="55">
        <f t="shared" si="2"/>
        <v>49.323004661359761</v>
      </c>
      <c r="Z43" s="77">
        <v>14</v>
      </c>
      <c r="AA43" s="43">
        <f t="shared" si="7"/>
        <v>149</v>
      </c>
      <c r="AB43" s="2">
        <f t="shared" si="8"/>
        <v>42</v>
      </c>
      <c r="AC43" s="55">
        <f t="shared" si="3"/>
        <v>75.622523976843397</v>
      </c>
      <c r="AD43" s="77">
        <v>12</v>
      </c>
      <c r="AE43" s="54">
        <v>100</v>
      </c>
      <c r="AF43" s="52">
        <v>4</v>
      </c>
      <c r="AG43" s="55">
        <f t="shared" si="4"/>
        <v>3.5512563356179019</v>
      </c>
      <c r="AH43" s="77">
        <v>12</v>
      </c>
      <c r="AI43" s="55">
        <f t="shared" si="9"/>
        <v>557</v>
      </c>
      <c r="AJ43" s="52">
        <v>5</v>
      </c>
      <c r="AK43" s="55">
        <f t="shared" si="10"/>
        <v>24.725622236739643</v>
      </c>
      <c r="AL43" s="55">
        <f t="shared" si="11"/>
        <v>350.36645684201562</v>
      </c>
      <c r="AM43" s="56">
        <f t="shared" si="5"/>
        <v>7.02</v>
      </c>
      <c r="AN43" s="4"/>
    </row>
    <row r="44" spans="2:40" ht="32.25" customHeight="1" x14ac:dyDescent="0.15">
      <c r="C44" s="134"/>
      <c r="D44" s="136"/>
      <c r="E44" s="136"/>
      <c r="F44" s="40" t="s">
        <v>37</v>
      </c>
      <c r="G44" s="67" t="e">
        <f>#REF!</f>
        <v>#REF!</v>
      </c>
      <c r="H44" s="67" t="e">
        <f>#REF!</f>
        <v>#REF!</v>
      </c>
      <c r="I44" s="52">
        <v>280</v>
      </c>
      <c r="J44" s="52">
        <v>130</v>
      </c>
      <c r="K44" s="138"/>
      <c r="L44" s="53">
        <f t="shared" si="12"/>
        <v>10</v>
      </c>
      <c r="M44" s="52">
        <f t="shared" si="13"/>
        <v>27</v>
      </c>
      <c r="N44" s="77">
        <v>12</v>
      </c>
      <c r="O44" s="54">
        <v>100</v>
      </c>
      <c r="P44" s="52">
        <f t="shared" si="6"/>
        <v>56</v>
      </c>
      <c r="Q44" s="55">
        <f t="shared" si="14"/>
        <v>49.71758869865063</v>
      </c>
      <c r="R44" s="77">
        <v>22</v>
      </c>
      <c r="S44" s="54">
        <f t="shared" si="0"/>
        <v>625</v>
      </c>
      <c r="T44" s="52">
        <v>10</v>
      </c>
      <c r="U44" s="55">
        <f t="shared" si="1"/>
        <v>186.50261137576658</v>
      </c>
      <c r="V44" s="77">
        <v>20</v>
      </c>
      <c r="W44" s="54">
        <v>200</v>
      </c>
      <c r="X44" s="52">
        <f t="shared" si="15"/>
        <v>10</v>
      </c>
      <c r="Y44" s="55">
        <f t="shared" si="2"/>
        <v>49.323004661359761</v>
      </c>
      <c r="Z44" s="77">
        <v>14</v>
      </c>
      <c r="AA44" s="43">
        <f t="shared" si="7"/>
        <v>149</v>
      </c>
      <c r="AB44" s="2">
        <f t="shared" si="8"/>
        <v>42</v>
      </c>
      <c r="AC44" s="55">
        <f t="shared" si="3"/>
        <v>75.622523976843397</v>
      </c>
      <c r="AD44" s="77">
        <v>12</v>
      </c>
      <c r="AE44" s="54">
        <v>100</v>
      </c>
      <c r="AF44" s="52">
        <v>4</v>
      </c>
      <c r="AG44" s="55">
        <f t="shared" si="4"/>
        <v>3.5512563356179019</v>
      </c>
      <c r="AH44" s="77">
        <v>12</v>
      </c>
      <c r="AI44" s="55">
        <f t="shared" si="9"/>
        <v>577</v>
      </c>
      <c r="AJ44" s="52">
        <v>5</v>
      </c>
      <c r="AK44" s="55">
        <f t="shared" si="10"/>
        <v>25.613436320644119</v>
      </c>
      <c r="AL44" s="55">
        <f t="shared" si="11"/>
        <v>390.33042136888236</v>
      </c>
      <c r="AM44" s="56">
        <f t="shared" si="5"/>
        <v>7.28</v>
      </c>
      <c r="AN44" s="4"/>
    </row>
    <row r="45" spans="2:40" ht="32.25" customHeight="1" x14ac:dyDescent="0.15">
      <c r="C45" s="134"/>
      <c r="D45" s="136"/>
      <c r="E45" s="136"/>
      <c r="F45" s="40" t="s">
        <v>38</v>
      </c>
      <c r="G45" s="67" t="e">
        <f>#REF!</f>
        <v>#REF!</v>
      </c>
      <c r="H45" s="67" t="e">
        <f>#REF!</f>
        <v>#REF!</v>
      </c>
      <c r="I45" s="52">
        <v>280</v>
      </c>
      <c r="J45" s="52">
        <v>130</v>
      </c>
      <c r="K45" s="138"/>
      <c r="L45" s="53">
        <f t="shared" si="12"/>
        <v>10</v>
      </c>
      <c r="M45" s="52">
        <f t="shared" si="13"/>
        <v>27</v>
      </c>
      <c r="N45" s="77">
        <v>12</v>
      </c>
      <c r="O45" s="54">
        <v>100</v>
      </c>
      <c r="P45" s="52">
        <f t="shared" si="6"/>
        <v>56</v>
      </c>
      <c r="Q45" s="55">
        <f t="shared" si="14"/>
        <v>49.71758869865063</v>
      </c>
      <c r="R45" s="77">
        <v>25</v>
      </c>
      <c r="S45" s="54">
        <f t="shared" si="0"/>
        <v>625</v>
      </c>
      <c r="T45" s="52">
        <v>10</v>
      </c>
      <c r="U45" s="55">
        <f t="shared" si="1"/>
        <v>240.83498369804565</v>
      </c>
      <c r="V45" s="77">
        <v>20</v>
      </c>
      <c r="W45" s="54">
        <v>200</v>
      </c>
      <c r="X45" s="52">
        <f t="shared" si="15"/>
        <v>10</v>
      </c>
      <c r="Y45" s="55">
        <f t="shared" si="2"/>
        <v>49.323004661359761</v>
      </c>
      <c r="Z45" s="77">
        <v>14</v>
      </c>
      <c r="AA45" s="43">
        <f t="shared" si="7"/>
        <v>149</v>
      </c>
      <c r="AB45" s="2">
        <f t="shared" si="8"/>
        <v>42</v>
      </c>
      <c r="AC45" s="55">
        <f t="shared" si="3"/>
        <v>75.622523976843397</v>
      </c>
      <c r="AD45" s="77">
        <v>12</v>
      </c>
      <c r="AE45" s="54">
        <v>100</v>
      </c>
      <c r="AF45" s="52">
        <v>4</v>
      </c>
      <c r="AG45" s="55">
        <f t="shared" si="4"/>
        <v>3.5512563356179019</v>
      </c>
      <c r="AH45" s="77">
        <v>12</v>
      </c>
      <c r="AI45" s="55">
        <f t="shared" si="9"/>
        <v>577</v>
      </c>
      <c r="AJ45" s="52">
        <v>5</v>
      </c>
      <c r="AK45" s="55">
        <f t="shared" si="10"/>
        <v>25.613436320644119</v>
      </c>
      <c r="AL45" s="55">
        <f t="shared" si="11"/>
        <v>444.66279369116143</v>
      </c>
      <c r="AM45" s="56">
        <f t="shared" si="5"/>
        <v>7.28</v>
      </c>
      <c r="AN45" s="4"/>
    </row>
    <row r="46" spans="2:40" ht="32.25" customHeight="1" thickBot="1" x14ac:dyDescent="0.2">
      <c r="C46" s="135"/>
      <c r="D46" s="137"/>
      <c r="E46" s="137"/>
      <c r="F46" s="41" t="s">
        <v>39</v>
      </c>
      <c r="G46" s="69" t="e">
        <f>#REF!</f>
        <v>#REF!</v>
      </c>
      <c r="H46" s="69" t="e">
        <f>#REF!</f>
        <v>#REF!</v>
      </c>
      <c r="I46" s="52">
        <v>300</v>
      </c>
      <c r="J46" s="57">
        <v>140</v>
      </c>
      <c r="K46" s="139"/>
      <c r="L46" s="58">
        <f t="shared" si="12"/>
        <v>10</v>
      </c>
      <c r="M46" s="57">
        <f t="shared" si="13"/>
        <v>29</v>
      </c>
      <c r="N46" s="78">
        <v>12</v>
      </c>
      <c r="O46" s="59">
        <v>100</v>
      </c>
      <c r="P46" s="52">
        <f t="shared" si="6"/>
        <v>60</v>
      </c>
      <c r="Q46" s="60">
        <f>O46*P46/100*((N46/100)^2/4*PI()*7850/100)</f>
        <v>53.26884503426853</v>
      </c>
      <c r="R46" s="78">
        <v>25</v>
      </c>
      <c r="S46" s="59">
        <f t="shared" si="0"/>
        <v>665</v>
      </c>
      <c r="T46" s="57">
        <v>10</v>
      </c>
      <c r="U46" s="61">
        <f>S46*T46/100*((R46/100)^2/4*PI()*7850/100)</f>
        <v>256.24842265472057</v>
      </c>
      <c r="V46" s="78">
        <v>20</v>
      </c>
      <c r="W46" s="54">
        <v>200</v>
      </c>
      <c r="X46" s="57">
        <f t="shared" si="15"/>
        <v>10</v>
      </c>
      <c r="Y46" s="60">
        <f>W46*X46/100*((V46/100)^2/4*PI()*7850/100)</f>
        <v>49.323004661359761</v>
      </c>
      <c r="Z46" s="77">
        <v>14</v>
      </c>
      <c r="AA46" s="43">
        <f t="shared" si="7"/>
        <v>159</v>
      </c>
      <c r="AB46" s="2">
        <f t="shared" si="8"/>
        <v>45</v>
      </c>
      <c r="AC46" s="60">
        <f>AA46*AB46/100*((Z46/100)^2/4*PI()*7850/100)</f>
        <v>86.461994096247125</v>
      </c>
      <c r="AD46" s="78">
        <v>12</v>
      </c>
      <c r="AE46" s="59">
        <v>100</v>
      </c>
      <c r="AF46" s="57">
        <v>4</v>
      </c>
      <c r="AG46" s="60">
        <f>AE46*AF46/100*((AD46/100)^2/4*PI()*7850/100)</f>
        <v>3.5512563356179019</v>
      </c>
      <c r="AH46" s="78">
        <v>12</v>
      </c>
      <c r="AI46" s="55">
        <f t="shared" si="9"/>
        <v>617</v>
      </c>
      <c r="AJ46" s="52">
        <v>5</v>
      </c>
      <c r="AK46" s="55">
        <f t="shared" si="10"/>
        <v>27.389064488453069</v>
      </c>
      <c r="AL46" s="55">
        <f t="shared" si="11"/>
        <v>476.24258727066695</v>
      </c>
      <c r="AM46" s="62">
        <f t="shared" si="5"/>
        <v>8.4</v>
      </c>
      <c r="AN46" s="4"/>
    </row>
    <row r="47" spans="2:40" ht="19.899999999999999" customHeight="1" x14ac:dyDescent="0.15">
      <c r="F47" s="18"/>
      <c r="G47" s="75"/>
      <c r="J47" s="19"/>
      <c r="K47" s="19"/>
      <c r="L47" s="19"/>
      <c r="M47" s="19"/>
      <c r="N47" s="19"/>
      <c r="P47" s="19"/>
      <c r="Q47" s="19"/>
      <c r="R47" s="19"/>
      <c r="T47" s="19"/>
      <c r="U47" s="19"/>
      <c r="V47" s="19"/>
      <c r="Z47" s="19"/>
      <c r="AD47" s="19"/>
    </row>
    <row r="48" spans="2:40" ht="19.899999999999999" customHeight="1" x14ac:dyDescent="0.15">
      <c r="F48" s="18"/>
      <c r="G48" s="75"/>
      <c r="J48" s="19"/>
      <c r="K48" s="19"/>
      <c r="L48" s="19"/>
      <c r="M48" s="19"/>
      <c r="N48" s="19"/>
      <c r="P48" s="19"/>
      <c r="Q48" s="19"/>
      <c r="R48" s="19"/>
      <c r="T48" s="19"/>
      <c r="U48" s="19"/>
      <c r="V48" s="19"/>
      <c r="Z48" s="19"/>
      <c r="AD48" s="19"/>
    </row>
    <row r="49" spans="6:30" ht="19.899999999999999" customHeight="1" x14ac:dyDescent="0.15">
      <c r="F49" s="18"/>
      <c r="G49" s="75"/>
      <c r="J49" s="19"/>
      <c r="K49" s="19"/>
      <c r="L49" s="19"/>
      <c r="M49" s="19"/>
      <c r="N49" s="19"/>
      <c r="P49" s="19"/>
      <c r="Q49" s="19"/>
      <c r="R49" s="19"/>
      <c r="T49" s="19"/>
      <c r="U49" s="19"/>
      <c r="V49" s="19"/>
      <c r="Z49" s="19"/>
      <c r="AD49" s="19"/>
    </row>
    <row r="50" spans="6:30" ht="19.899999999999999" customHeight="1" x14ac:dyDescent="0.15">
      <c r="F50" s="18"/>
      <c r="G50" s="75"/>
      <c r="J50" s="19"/>
      <c r="K50" s="19"/>
      <c r="L50" s="19"/>
      <c r="M50" s="19"/>
      <c r="N50" s="19"/>
      <c r="P50" s="19"/>
      <c r="Q50" s="19"/>
      <c r="R50" s="19"/>
      <c r="T50" s="19"/>
      <c r="U50" s="19"/>
      <c r="V50" s="19"/>
      <c r="Z50" s="19"/>
      <c r="AD50" s="19"/>
    </row>
    <row r="51" spans="6:30" ht="19.899999999999999" customHeight="1" x14ac:dyDescent="0.15">
      <c r="F51" s="18"/>
      <c r="G51" s="75"/>
      <c r="J51" s="19"/>
      <c r="K51" s="19"/>
      <c r="L51" s="19"/>
      <c r="M51" s="19"/>
      <c r="N51" s="19"/>
      <c r="P51" s="19"/>
      <c r="Q51" s="19"/>
      <c r="R51" s="19"/>
      <c r="T51" s="19"/>
      <c r="U51" s="19"/>
      <c r="V51" s="19"/>
      <c r="Z51" s="19"/>
      <c r="AD51" s="19"/>
    </row>
    <row r="52" spans="6:30" ht="19.899999999999999" customHeight="1" x14ac:dyDescent="0.15">
      <c r="F52" s="18"/>
      <c r="G52" s="75"/>
      <c r="J52" s="19"/>
      <c r="K52" s="19"/>
      <c r="L52" s="19"/>
      <c r="M52" s="19"/>
      <c r="N52" s="19"/>
      <c r="P52" s="19"/>
      <c r="Q52" s="19"/>
      <c r="R52" s="19"/>
      <c r="T52" s="19"/>
      <c r="U52" s="19"/>
      <c r="V52" s="19"/>
      <c r="Z52" s="19"/>
      <c r="AD52" s="19"/>
    </row>
    <row r="53" spans="6:30" ht="19.899999999999999" customHeight="1" x14ac:dyDescent="0.15">
      <c r="F53" s="18"/>
      <c r="G53" s="75"/>
      <c r="J53" s="19"/>
      <c r="K53" s="19"/>
      <c r="L53" s="19"/>
      <c r="M53" s="19"/>
      <c r="N53" s="19"/>
      <c r="P53" s="19"/>
      <c r="Q53" s="19"/>
      <c r="R53" s="19"/>
      <c r="T53" s="19"/>
      <c r="U53" s="19"/>
      <c r="V53" s="19"/>
      <c r="Z53" s="19"/>
      <c r="AD53" s="19"/>
    </row>
    <row r="54" spans="6:30" ht="19.899999999999999" customHeight="1" x14ac:dyDescent="0.15">
      <c r="F54" s="18"/>
      <c r="G54" s="75"/>
      <c r="J54" s="19"/>
      <c r="K54" s="19"/>
      <c r="L54" s="19"/>
      <c r="M54" s="19"/>
      <c r="N54" s="19"/>
      <c r="P54" s="19"/>
      <c r="Q54" s="19"/>
      <c r="R54" s="19"/>
      <c r="T54" s="19"/>
      <c r="U54" s="19"/>
      <c r="V54" s="19"/>
      <c r="Z54" s="19"/>
      <c r="AD54" s="19"/>
    </row>
    <row r="55" spans="6:30" ht="19.899999999999999" customHeight="1" x14ac:dyDescent="0.15">
      <c r="F55" s="18"/>
      <c r="G55" s="75"/>
      <c r="J55" s="19"/>
      <c r="K55" s="19"/>
      <c r="L55" s="19"/>
      <c r="M55" s="19"/>
      <c r="N55" s="19"/>
      <c r="P55" s="19"/>
      <c r="Q55" s="19"/>
      <c r="R55" s="19"/>
      <c r="T55" s="19"/>
      <c r="U55" s="19"/>
      <c r="V55" s="19"/>
      <c r="Z55" s="19"/>
      <c r="AD55" s="19"/>
    </row>
    <row r="56" spans="6:30" ht="19.899999999999999" customHeight="1" x14ac:dyDescent="0.15">
      <c r="F56" s="18"/>
      <c r="G56" s="75"/>
      <c r="J56" s="19"/>
      <c r="K56" s="19"/>
      <c r="L56" s="19"/>
      <c r="M56" s="19"/>
      <c r="N56" s="19"/>
      <c r="P56" s="19"/>
      <c r="Q56" s="19"/>
      <c r="R56" s="19"/>
      <c r="T56" s="19"/>
      <c r="U56" s="19"/>
      <c r="V56" s="19"/>
      <c r="Z56" s="19"/>
      <c r="AD56" s="19"/>
    </row>
    <row r="57" spans="6:30" ht="19.899999999999999" customHeight="1" x14ac:dyDescent="0.15">
      <c r="F57" s="18"/>
      <c r="G57" s="75"/>
      <c r="J57" s="19"/>
      <c r="K57" s="19"/>
      <c r="L57" s="19"/>
      <c r="M57" s="19"/>
      <c r="N57" s="19"/>
      <c r="P57" s="19"/>
      <c r="Q57" s="19"/>
      <c r="R57" s="19"/>
      <c r="T57" s="19"/>
      <c r="U57" s="19"/>
      <c r="V57" s="19"/>
      <c r="Z57" s="19"/>
      <c r="AD57" s="19"/>
    </row>
    <row r="58" spans="6:30" ht="19.899999999999999" customHeight="1" x14ac:dyDescent="0.15">
      <c r="F58" s="18"/>
      <c r="G58" s="75"/>
      <c r="J58" s="19"/>
      <c r="K58" s="19"/>
      <c r="L58" s="19"/>
      <c r="M58" s="19"/>
      <c r="N58" s="19"/>
      <c r="P58" s="19"/>
      <c r="Q58" s="19"/>
      <c r="R58" s="19"/>
      <c r="T58" s="19"/>
      <c r="U58" s="19"/>
      <c r="V58" s="19"/>
      <c r="Z58" s="19"/>
      <c r="AD58" s="19"/>
    </row>
    <row r="59" spans="6:30" ht="19.899999999999999" customHeight="1" x14ac:dyDescent="0.15">
      <c r="F59" s="18"/>
      <c r="G59" s="75"/>
      <c r="J59" s="19"/>
      <c r="K59" s="19"/>
      <c r="L59" s="19"/>
      <c r="M59" s="19"/>
      <c r="N59" s="19"/>
      <c r="P59" s="19"/>
      <c r="Q59" s="19"/>
      <c r="R59" s="19"/>
      <c r="T59" s="19"/>
      <c r="U59" s="19"/>
      <c r="V59" s="19"/>
      <c r="Z59" s="19"/>
      <c r="AD59" s="19"/>
    </row>
    <row r="60" spans="6:30" ht="19.899999999999999" customHeight="1" x14ac:dyDescent="0.15">
      <c r="F60" s="18"/>
      <c r="G60" s="75"/>
      <c r="J60" s="19"/>
      <c r="K60" s="19"/>
      <c r="L60" s="19"/>
      <c r="M60" s="19"/>
      <c r="N60" s="19"/>
      <c r="P60" s="19"/>
      <c r="Q60" s="19"/>
      <c r="R60" s="19"/>
      <c r="T60" s="19"/>
      <c r="U60" s="19"/>
      <c r="V60" s="19"/>
      <c r="Z60" s="19"/>
      <c r="AD60" s="19"/>
    </row>
    <row r="61" spans="6:30" ht="19.899999999999999" customHeight="1" x14ac:dyDescent="0.15">
      <c r="F61" s="18"/>
      <c r="G61" s="75"/>
      <c r="J61" s="19"/>
      <c r="K61" s="19"/>
      <c r="L61" s="19"/>
      <c r="M61" s="19"/>
      <c r="N61" s="19"/>
      <c r="P61" s="19"/>
      <c r="Q61" s="19"/>
      <c r="R61" s="19"/>
      <c r="T61" s="19"/>
      <c r="U61" s="19"/>
      <c r="V61" s="19"/>
      <c r="Z61" s="19"/>
      <c r="AD61" s="19"/>
    </row>
    <row r="62" spans="6:30" ht="19.899999999999999" customHeight="1" x14ac:dyDescent="0.15">
      <c r="F62" s="18"/>
      <c r="G62" s="75"/>
      <c r="J62" s="19"/>
      <c r="K62" s="19"/>
      <c r="L62" s="19"/>
      <c r="M62" s="19"/>
      <c r="N62" s="19"/>
      <c r="P62" s="19"/>
      <c r="Q62" s="19"/>
      <c r="R62" s="19"/>
      <c r="T62" s="19"/>
      <c r="U62" s="19"/>
      <c r="V62" s="19"/>
      <c r="Z62" s="19"/>
      <c r="AD62" s="19"/>
    </row>
    <row r="63" spans="6:30" ht="19.899999999999999" customHeight="1" x14ac:dyDescent="0.15">
      <c r="F63" s="18"/>
      <c r="G63" s="75"/>
      <c r="J63" s="19"/>
      <c r="K63" s="19"/>
      <c r="L63" s="19"/>
      <c r="M63" s="19"/>
      <c r="N63" s="19"/>
      <c r="P63" s="19"/>
      <c r="Q63" s="19"/>
      <c r="R63" s="19"/>
      <c r="T63" s="19"/>
      <c r="U63" s="19"/>
      <c r="V63" s="19"/>
      <c r="Z63" s="19"/>
      <c r="AD63" s="19"/>
    </row>
    <row r="64" spans="6:30" ht="19.899999999999999" customHeight="1" x14ac:dyDescent="0.15">
      <c r="F64" s="18"/>
      <c r="G64" s="75"/>
      <c r="J64" s="19"/>
      <c r="K64" s="19"/>
      <c r="L64" s="19"/>
      <c r="M64" s="19"/>
      <c r="N64" s="19"/>
      <c r="P64" s="19"/>
      <c r="Q64" s="19"/>
      <c r="R64" s="19"/>
      <c r="T64" s="19"/>
      <c r="U64" s="19"/>
      <c r="V64" s="19"/>
      <c r="Z64" s="19"/>
      <c r="AD64" s="19"/>
    </row>
    <row r="65" spans="6:30" ht="19.899999999999999" customHeight="1" x14ac:dyDescent="0.15">
      <c r="F65" s="18"/>
      <c r="G65" s="75"/>
      <c r="J65" s="19"/>
      <c r="K65" s="19"/>
      <c r="L65" s="19"/>
      <c r="M65" s="19"/>
      <c r="N65" s="19"/>
      <c r="P65" s="19"/>
      <c r="Q65" s="19"/>
      <c r="R65" s="19"/>
      <c r="T65" s="19"/>
      <c r="U65" s="19"/>
      <c r="V65" s="19"/>
      <c r="Z65" s="19"/>
      <c r="AD65" s="19"/>
    </row>
    <row r="66" spans="6:30" ht="19.899999999999999" customHeight="1" x14ac:dyDescent="0.15">
      <c r="F66" s="18"/>
      <c r="G66" s="75"/>
      <c r="J66" s="19"/>
      <c r="K66" s="19"/>
      <c r="L66" s="19"/>
      <c r="M66" s="19"/>
      <c r="N66" s="19"/>
      <c r="P66" s="19"/>
      <c r="Q66" s="19"/>
      <c r="R66" s="19"/>
      <c r="T66" s="19"/>
      <c r="U66" s="19"/>
      <c r="V66" s="19"/>
      <c r="Z66" s="19"/>
      <c r="AD66" s="19"/>
    </row>
    <row r="67" spans="6:30" ht="19.899999999999999" customHeight="1" x14ac:dyDescent="0.15">
      <c r="F67" s="18"/>
      <c r="G67" s="75"/>
      <c r="J67" s="19"/>
      <c r="K67" s="19"/>
      <c r="L67" s="19"/>
      <c r="M67" s="19"/>
      <c r="N67" s="19"/>
      <c r="P67" s="19"/>
      <c r="Q67" s="19"/>
      <c r="R67" s="19"/>
      <c r="T67" s="19"/>
      <c r="U67" s="19"/>
      <c r="V67" s="19"/>
      <c r="Z67" s="19"/>
      <c r="AD67" s="19"/>
    </row>
    <row r="68" spans="6:30" ht="19.899999999999999" customHeight="1" x14ac:dyDescent="0.15">
      <c r="F68" s="18"/>
      <c r="G68" s="75"/>
      <c r="J68" s="19"/>
      <c r="K68" s="19"/>
      <c r="L68" s="19"/>
      <c r="M68" s="19"/>
      <c r="N68" s="19"/>
      <c r="P68" s="19"/>
      <c r="Q68" s="19"/>
      <c r="R68" s="19"/>
      <c r="T68" s="19"/>
      <c r="U68" s="19"/>
      <c r="V68" s="19"/>
      <c r="Z68" s="19"/>
      <c r="AD68" s="19"/>
    </row>
    <row r="69" spans="6:30" ht="19.899999999999999" customHeight="1" x14ac:dyDescent="0.15">
      <c r="F69" s="18"/>
      <c r="G69" s="75"/>
      <c r="J69" s="19"/>
      <c r="K69" s="19"/>
      <c r="L69" s="19"/>
      <c r="M69" s="19"/>
      <c r="N69" s="19"/>
      <c r="P69" s="19"/>
      <c r="Q69" s="19"/>
      <c r="R69" s="19"/>
      <c r="T69" s="19"/>
      <c r="U69" s="19"/>
      <c r="V69" s="19"/>
      <c r="Z69" s="19"/>
      <c r="AD69" s="19"/>
    </row>
    <row r="70" spans="6:30" ht="19.899999999999999" customHeight="1" x14ac:dyDescent="0.15">
      <c r="F70" s="18"/>
      <c r="G70" s="75"/>
      <c r="J70" s="19"/>
      <c r="K70" s="19"/>
      <c r="L70" s="19"/>
      <c r="M70" s="19"/>
      <c r="N70" s="19"/>
      <c r="P70" s="19"/>
      <c r="Q70" s="19"/>
      <c r="R70" s="19"/>
      <c r="T70" s="19"/>
      <c r="U70" s="19"/>
      <c r="V70" s="19"/>
      <c r="Z70" s="19"/>
      <c r="AD70" s="19"/>
    </row>
    <row r="71" spans="6:30" ht="19.899999999999999" customHeight="1" x14ac:dyDescent="0.15">
      <c r="F71" s="18"/>
      <c r="G71" s="75"/>
      <c r="J71" s="19"/>
      <c r="K71" s="19"/>
      <c r="L71" s="19"/>
      <c r="M71" s="19"/>
      <c r="N71" s="19"/>
      <c r="P71" s="19"/>
      <c r="Q71" s="19"/>
      <c r="R71" s="19"/>
      <c r="T71" s="19"/>
      <c r="U71" s="19"/>
      <c r="V71" s="19"/>
      <c r="Z71" s="19"/>
      <c r="AD71" s="19"/>
    </row>
    <row r="72" spans="6:30" ht="19.899999999999999" customHeight="1" x14ac:dyDescent="0.15">
      <c r="F72" s="18"/>
      <c r="G72" s="75"/>
      <c r="J72" s="19"/>
      <c r="K72" s="19"/>
      <c r="L72" s="19"/>
      <c r="M72" s="19"/>
      <c r="N72" s="19"/>
      <c r="P72" s="19"/>
      <c r="Q72" s="19"/>
      <c r="R72" s="19"/>
      <c r="T72" s="19"/>
      <c r="U72" s="19"/>
      <c r="V72" s="19"/>
      <c r="Z72" s="19"/>
      <c r="AD72" s="19"/>
    </row>
    <row r="73" spans="6:30" ht="19.899999999999999" customHeight="1" x14ac:dyDescent="0.15">
      <c r="F73" s="18"/>
      <c r="G73" s="75"/>
      <c r="J73" s="19"/>
      <c r="K73" s="19"/>
      <c r="L73" s="19"/>
      <c r="M73" s="19"/>
      <c r="N73" s="19"/>
      <c r="P73" s="19"/>
      <c r="Q73" s="19"/>
      <c r="R73" s="19"/>
      <c r="T73" s="19"/>
      <c r="U73" s="19"/>
      <c r="V73" s="19"/>
      <c r="Z73" s="19"/>
      <c r="AD73" s="19"/>
    </row>
    <row r="74" spans="6:30" ht="19.899999999999999" customHeight="1" x14ac:dyDescent="0.15">
      <c r="F74" s="18"/>
      <c r="G74" s="75"/>
      <c r="J74" s="19"/>
      <c r="K74" s="19"/>
      <c r="L74" s="19"/>
      <c r="M74" s="19"/>
      <c r="N74" s="19"/>
      <c r="P74" s="19"/>
      <c r="Q74" s="19"/>
      <c r="R74" s="19"/>
      <c r="T74" s="19"/>
      <c r="U74" s="19"/>
      <c r="V74" s="19"/>
      <c r="Z74" s="19"/>
      <c r="AD74" s="19"/>
    </row>
    <row r="75" spans="6:30" ht="19.899999999999999" customHeight="1" x14ac:dyDescent="0.15">
      <c r="F75" s="18"/>
      <c r="G75" s="75"/>
      <c r="J75" s="19"/>
      <c r="K75" s="19"/>
      <c r="L75" s="19"/>
      <c r="M75" s="19"/>
      <c r="N75" s="19"/>
      <c r="P75" s="19"/>
      <c r="Q75" s="19"/>
      <c r="R75" s="19"/>
      <c r="T75" s="19"/>
      <c r="U75" s="19"/>
      <c r="V75" s="19"/>
      <c r="Z75" s="19"/>
      <c r="AD75" s="19"/>
    </row>
    <row r="76" spans="6:30" ht="19.899999999999999" customHeight="1" x14ac:dyDescent="0.15">
      <c r="F76" s="18"/>
      <c r="G76" s="75"/>
      <c r="J76" s="19"/>
      <c r="K76" s="19"/>
      <c r="L76" s="19"/>
      <c r="M76" s="19"/>
      <c r="N76" s="19"/>
      <c r="P76" s="19"/>
      <c r="Q76" s="19"/>
      <c r="R76" s="19"/>
      <c r="T76" s="19"/>
      <c r="U76" s="19"/>
      <c r="V76" s="19"/>
      <c r="Z76" s="19"/>
      <c r="AD76" s="19"/>
    </row>
    <row r="77" spans="6:30" ht="19.899999999999999" customHeight="1" x14ac:dyDescent="0.15">
      <c r="F77" s="18"/>
      <c r="G77" s="75"/>
      <c r="J77" s="19"/>
      <c r="K77" s="19"/>
      <c r="L77" s="19"/>
      <c r="M77" s="19"/>
      <c r="N77" s="19"/>
      <c r="P77" s="19"/>
      <c r="Q77" s="19"/>
      <c r="R77" s="19"/>
      <c r="T77" s="19"/>
      <c r="U77" s="19"/>
      <c r="V77" s="19"/>
      <c r="Z77" s="19"/>
      <c r="AD77" s="19"/>
    </row>
    <row r="78" spans="6:30" ht="19.899999999999999" customHeight="1" x14ac:dyDescent="0.15">
      <c r="F78" s="18"/>
      <c r="G78" s="75"/>
      <c r="J78" s="19"/>
      <c r="K78" s="19"/>
      <c r="L78" s="19"/>
      <c r="M78" s="19"/>
      <c r="N78" s="19"/>
      <c r="P78" s="19"/>
      <c r="Q78" s="19"/>
      <c r="R78" s="19"/>
      <c r="T78" s="19"/>
      <c r="U78" s="19"/>
      <c r="V78" s="19"/>
      <c r="Z78" s="19"/>
      <c r="AD78" s="19"/>
    </row>
    <row r="79" spans="6:30" ht="19.899999999999999" customHeight="1" x14ac:dyDescent="0.15">
      <c r="F79" s="18"/>
      <c r="G79" s="75"/>
      <c r="J79" s="19"/>
      <c r="K79" s="19"/>
      <c r="L79" s="19"/>
      <c r="M79" s="19"/>
      <c r="N79" s="19"/>
      <c r="P79" s="19"/>
      <c r="Q79" s="19"/>
      <c r="R79" s="19"/>
      <c r="T79" s="19"/>
      <c r="U79" s="19"/>
      <c r="V79" s="19"/>
      <c r="Z79" s="19"/>
      <c r="AD79" s="19"/>
    </row>
    <row r="80" spans="6:30" ht="19.899999999999999" customHeight="1" x14ac:dyDescent="0.15">
      <c r="F80" s="18"/>
      <c r="G80" s="75"/>
      <c r="J80" s="19"/>
      <c r="K80" s="19"/>
      <c r="L80" s="19"/>
      <c r="M80" s="19"/>
      <c r="N80" s="19"/>
      <c r="P80" s="19"/>
      <c r="Q80" s="19"/>
      <c r="R80" s="19"/>
      <c r="T80" s="19"/>
      <c r="U80" s="19"/>
      <c r="V80" s="19"/>
      <c r="Z80" s="19"/>
      <c r="AD80" s="19"/>
    </row>
    <row r="81" spans="6:30" ht="19.899999999999999" customHeight="1" x14ac:dyDescent="0.15">
      <c r="F81" s="18"/>
      <c r="G81" s="75"/>
      <c r="J81" s="19"/>
      <c r="K81" s="19"/>
      <c r="L81" s="19"/>
      <c r="M81" s="19"/>
      <c r="N81" s="19"/>
      <c r="P81" s="19"/>
      <c r="Q81" s="19"/>
      <c r="R81" s="19"/>
      <c r="T81" s="19"/>
      <c r="U81" s="19"/>
      <c r="V81" s="19"/>
      <c r="Z81" s="19"/>
      <c r="AD81" s="19"/>
    </row>
    <row r="82" spans="6:30" ht="19.899999999999999" customHeight="1" x14ac:dyDescent="0.15">
      <c r="F82" s="18"/>
      <c r="G82" s="75"/>
      <c r="J82" s="19"/>
      <c r="K82" s="19"/>
      <c r="L82" s="19"/>
      <c r="M82" s="19"/>
      <c r="N82" s="19"/>
      <c r="P82" s="19"/>
      <c r="Q82" s="19"/>
      <c r="R82" s="19"/>
      <c r="T82" s="19"/>
      <c r="U82" s="19"/>
      <c r="V82" s="19"/>
      <c r="Z82" s="19"/>
      <c r="AD82" s="19"/>
    </row>
    <row r="83" spans="6:30" ht="19.899999999999999" customHeight="1" x14ac:dyDescent="0.15">
      <c r="F83" s="18"/>
      <c r="G83" s="75"/>
      <c r="J83" s="19"/>
      <c r="K83" s="19"/>
      <c r="L83" s="19"/>
      <c r="M83" s="19"/>
      <c r="N83" s="19"/>
      <c r="P83" s="19"/>
      <c r="Q83" s="19"/>
      <c r="R83" s="19"/>
      <c r="T83" s="19"/>
      <c r="U83" s="19"/>
      <c r="V83" s="19"/>
      <c r="Z83" s="19"/>
      <c r="AD83" s="19"/>
    </row>
    <row r="84" spans="6:30" ht="19.899999999999999" customHeight="1" x14ac:dyDescent="0.15">
      <c r="F84" s="18"/>
      <c r="G84" s="75"/>
      <c r="J84" s="19"/>
      <c r="K84" s="19"/>
      <c r="L84" s="19"/>
      <c r="M84" s="19"/>
      <c r="N84" s="19"/>
      <c r="P84" s="19"/>
      <c r="Q84" s="19"/>
      <c r="R84" s="19"/>
      <c r="T84" s="19"/>
      <c r="U84" s="19"/>
      <c r="V84" s="19"/>
      <c r="Z84" s="19"/>
      <c r="AD84" s="19"/>
    </row>
    <row r="85" spans="6:30" ht="19.899999999999999" customHeight="1" x14ac:dyDescent="0.15">
      <c r="F85" s="18"/>
      <c r="G85" s="75"/>
      <c r="J85" s="19"/>
      <c r="K85" s="19"/>
      <c r="L85" s="19"/>
      <c r="M85" s="19"/>
      <c r="N85" s="19"/>
      <c r="P85" s="19"/>
      <c r="Q85" s="19"/>
      <c r="R85" s="19"/>
      <c r="T85" s="19"/>
      <c r="U85" s="19"/>
      <c r="V85" s="19"/>
      <c r="Z85" s="19"/>
      <c r="AD85" s="19"/>
    </row>
    <row r="86" spans="6:30" ht="19.899999999999999" customHeight="1" x14ac:dyDescent="0.15">
      <c r="F86" s="18"/>
      <c r="G86" s="75"/>
      <c r="J86" s="19"/>
      <c r="K86" s="19"/>
      <c r="L86" s="19"/>
      <c r="M86" s="19"/>
      <c r="N86" s="19"/>
      <c r="P86" s="19"/>
      <c r="Q86" s="19"/>
      <c r="R86" s="19"/>
      <c r="T86" s="19"/>
      <c r="U86" s="19"/>
      <c r="V86" s="19"/>
      <c r="Z86" s="19"/>
      <c r="AD86" s="19"/>
    </row>
    <row r="87" spans="6:30" ht="19.899999999999999" customHeight="1" x14ac:dyDescent="0.15">
      <c r="F87" s="18"/>
      <c r="G87" s="75"/>
      <c r="J87" s="19"/>
      <c r="K87" s="19"/>
      <c r="L87" s="19"/>
      <c r="M87" s="19"/>
      <c r="N87" s="19"/>
      <c r="P87" s="19"/>
      <c r="Q87" s="19"/>
      <c r="R87" s="19"/>
      <c r="T87" s="19"/>
      <c r="U87" s="19"/>
      <c r="V87" s="19"/>
      <c r="Z87" s="19"/>
      <c r="AD87" s="19"/>
    </row>
    <row r="88" spans="6:30" ht="19.899999999999999" customHeight="1" x14ac:dyDescent="0.15">
      <c r="F88" s="18"/>
      <c r="G88" s="75"/>
      <c r="J88" s="19"/>
      <c r="K88" s="19"/>
      <c r="L88" s="19"/>
      <c r="M88" s="19"/>
      <c r="N88" s="19"/>
      <c r="P88" s="19"/>
      <c r="Q88" s="19"/>
      <c r="R88" s="19"/>
      <c r="T88" s="19"/>
      <c r="U88" s="19"/>
      <c r="V88" s="19"/>
      <c r="Z88" s="19"/>
      <c r="AD88" s="19"/>
    </row>
    <row r="89" spans="6:30" ht="19.899999999999999" customHeight="1" x14ac:dyDescent="0.15">
      <c r="F89" s="18"/>
      <c r="G89" s="75"/>
      <c r="J89" s="19"/>
      <c r="K89" s="19"/>
      <c r="L89" s="19"/>
      <c r="M89" s="19"/>
      <c r="N89" s="19"/>
      <c r="P89" s="19"/>
      <c r="Q89" s="19"/>
      <c r="R89" s="19"/>
      <c r="T89" s="19"/>
      <c r="U89" s="19"/>
      <c r="V89" s="19"/>
      <c r="Z89" s="19"/>
      <c r="AD89" s="19"/>
    </row>
    <row r="90" spans="6:30" ht="19.899999999999999" customHeight="1" x14ac:dyDescent="0.15">
      <c r="F90" s="18"/>
      <c r="G90" s="75"/>
      <c r="J90" s="19"/>
      <c r="K90" s="19"/>
      <c r="L90" s="19"/>
      <c r="M90" s="19"/>
      <c r="N90" s="19"/>
      <c r="P90" s="19"/>
      <c r="Q90" s="19"/>
      <c r="R90" s="19"/>
      <c r="T90" s="19"/>
      <c r="U90" s="19"/>
      <c r="V90" s="19"/>
      <c r="Z90" s="19"/>
      <c r="AD90" s="19"/>
    </row>
    <row r="91" spans="6:30" ht="19.899999999999999" customHeight="1" x14ac:dyDescent="0.15">
      <c r="F91" s="18"/>
      <c r="G91" s="75"/>
      <c r="J91" s="19"/>
      <c r="K91" s="19"/>
      <c r="L91" s="19"/>
      <c r="M91" s="19"/>
      <c r="N91" s="19"/>
      <c r="P91" s="19"/>
      <c r="Q91" s="19"/>
      <c r="R91" s="19"/>
      <c r="T91" s="19"/>
      <c r="U91" s="19"/>
      <c r="V91" s="19"/>
      <c r="Z91" s="19"/>
      <c r="AD91" s="19"/>
    </row>
    <row r="92" spans="6:30" ht="19.899999999999999" customHeight="1" x14ac:dyDescent="0.15">
      <c r="F92" s="18"/>
      <c r="G92" s="75"/>
      <c r="J92" s="19"/>
      <c r="K92" s="19"/>
      <c r="L92" s="19"/>
      <c r="M92" s="19"/>
      <c r="N92" s="19"/>
      <c r="P92" s="19"/>
      <c r="Q92" s="19"/>
      <c r="R92" s="19"/>
      <c r="T92" s="19"/>
      <c r="U92" s="19"/>
      <c r="V92" s="19"/>
      <c r="Z92" s="19"/>
      <c r="AD92" s="19"/>
    </row>
    <row r="93" spans="6:30" ht="19.899999999999999" customHeight="1" x14ac:dyDescent="0.15">
      <c r="F93" s="18"/>
      <c r="G93" s="75"/>
      <c r="J93" s="19"/>
      <c r="K93" s="19"/>
      <c r="L93" s="19"/>
      <c r="M93" s="19"/>
      <c r="N93" s="19"/>
      <c r="P93" s="19"/>
      <c r="Q93" s="19"/>
      <c r="R93" s="19"/>
      <c r="T93" s="19"/>
      <c r="U93" s="19"/>
      <c r="V93" s="19"/>
      <c r="Z93" s="19"/>
      <c r="AD93" s="19"/>
    </row>
    <row r="94" spans="6:30" ht="19.899999999999999" customHeight="1" x14ac:dyDescent="0.15">
      <c r="F94" s="18"/>
      <c r="G94" s="75"/>
      <c r="J94" s="19"/>
      <c r="K94" s="19"/>
      <c r="L94" s="19"/>
      <c r="M94" s="19"/>
      <c r="N94" s="19"/>
      <c r="P94" s="19"/>
      <c r="Q94" s="19"/>
      <c r="R94" s="19"/>
      <c r="T94" s="19"/>
      <c r="U94" s="19"/>
      <c r="V94" s="19"/>
      <c r="Z94" s="19"/>
      <c r="AD94" s="19"/>
    </row>
    <row r="95" spans="6:30" ht="19.899999999999999" customHeight="1" x14ac:dyDescent="0.15">
      <c r="F95" s="18"/>
      <c r="G95" s="75"/>
      <c r="J95" s="19"/>
      <c r="K95" s="19"/>
      <c r="L95" s="19"/>
      <c r="M95" s="19"/>
      <c r="N95" s="19"/>
      <c r="P95" s="19"/>
      <c r="Q95" s="19"/>
      <c r="R95" s="19"/>
      <c r="T95" s="19"/>
      <c r="U95" s="19"/>
      <c r="V95" s="19"/>
      <c r="Z95" s="19"/>
      <c r="AD95" s="19"/>
    </row>
    <row r="96" spans="6:30" ht="19.899999999999999" customHeight="1" x14ac:dyDescent="0.15">
      <c r="F96" s="18"/>
      <c r="G96" s="75"/>
      <c r="J96" s="19"/>
      <c r="K96" s="19"/>
      <c r="L96" s="19"/>
      <c r="M96" s="19"/>
      <c r="N96" s="19"/>
      <c r="P96" s="19"/>
      <c r="Q96" s="19"/>
      <c r="R96" s="19"/>
      <c r="T96" s="19"/>
      <c r="U96" s="19"/>
      <c r="V96" s="19"/>
      <c r="Z96" s="19"/>
      <c r="AD96" s="19"/>
    </row>
    <row r="97" spans="6:30" ht="19.899999999999999" customHeight="1" x14ac:dyDescent="0.15">
      <c r="F97" s="18"/>
      <c r="G97" s="75"/>
      <c r="J97" s="19"/>
      <c r="K97" s="19"/>
      <c r="L97" s="19"/>
      <c r="M97" s="19"/>
      <c r="N97" s="19"/>
      <c r="P97" s="19"/>
      <c r="Q97" s="19"/>
      <c r="R97" s="19"/>
      <c r="T97" s="19"/>
      <c r="U97" s="19"/>
      <c r="V97" s="19"/>
      <c r="Z97" s="19"/>
      <c r="AD97" s="19"/>
    </row>
    <row r="98" spans="6:30" ht="19.899999999999999" customHeight="1" x14ac:dyDescent="0.15">
      <c r="F98" s="18"/>
      <c r="G98" s="75"/>
      <c r="J98" s="19"/>
      <c r="K98" s="19"/>
      <c r="L98" s="19"/>
      <c r="M98" s="19"/>
      <c r="N98" s="19"/>
      <c r="P98" s="19"/>
      <c r="Q98" s="19"/>
      <c r="R98" s="19"/>
      <c r="T98" s="19"/>
      <c r="U98" s="19"/>
      <c r="V98" s="19"/>
      <c r="Z98" s="19"/>
      <c r="AD98" s="19"/>
    </row>
    <row r="99" spans="6:30" ht="19.899999999999999" customHeight="1" x14ac:dyDescent="0.15">
      <c r="F99" s="18"/>
      <c r="G99" s="75"/>
      <c r="J99" s="19"/>
      <c r="K99" s="19"/>
      <c r="L99" s="19"/>
      <c r="M99" s="19"/>
      <c r="N99" s="19"/>
      <c r="P99" s="19"/>
      <c r="Q99" s="19"/>
      <c r="R99" s="19"/>
      <c r="T99" s="19"/>
      <c r="U99" s="19"/>
      <c r="V99" s="19"/>
      <c r="Z99" s="19"/>
      <c r="AD99" s="19"/>
    </row>
    <row r="100" spans="6:30" ht="19.899999999999999" customHeight="1" x14ac:dyDescent="0.15">
      <c r="F100" s="18"/>
      <c r="G100" s="75"/>
      <c r="J100" s="19"/>
      <c r="K100" s="19"/>
      <c r="L100" s="19"/>
      <c r="M100" s="19"/>
      <c r="N100" s="19"/>
      <c r="P100" s="19"/>
      <c r="Q100" s="19"/>
      <c r="R100" s="19"/>
      <c r="T100" s="19"/>
      <c r="U100" s="19"/>
      <c r="V100" s="19"/>
      <c r="Z100" s="19"/>
      <c r="AD100" s="19"/>
    </row>
    <row r="101" spans="6:30" ht="19.899999999999999" customHeight="1" x14ac:dyDescent="0.15">
      <c r="F101" s="18"/>
      <c r="G101" s="75"/>
      <c r="J101" s="19"/>
      <c r="K101" s="19"/>
      <c r="L101" s="19"/>
      <c r="M101" s="19"/>
      <c r="N101" s="19"/>
      <c r="P101" s="19"/>
      <c r="Q101" s="19"/>
      <c r="R101" s="19"/>
      <c r="T101" s="19"/>
      <c r="U101" s="19"/>
      <c r="V101" s="19"/>
      <c r="Z101" s="19"/>
      <c r="AD101" s="19"/>
    </row>
    <row r="102" spans="6:30" ht="19.899999999999999" customHeight="1" x14ac:dyDescent="0.15">
      <c r="F102" s="18"/>
      <c r="G102" s="75"/>
      <c r="J102" s="19"/>
      <c r="K102" s="19"/>
      <c r="L102" s="19"/>
      <c r="M102" s="19"/>
      <c r="N102" s="19"/>
      <c r="P102" s="19"/>
      <c r="Q102" s="19"/>
      <c r="R102" s="19"/>
      <c r="T102" s="19"/>
      <c r="U102" s="19"/>
      <c r="V102" s="19"/>
      <c r="Z102" s="19"/>
      <c r="AD102" s="19"/>
    </row>
    <row r="103" spans="6:30" ht="19.899999999999999" customHeight="1" x14ac:dyDescent="0.15">
      <c r="F103" s="18"/>
      <c r="G103" s="75"/>
      <c r="J103" s="19"/>
      <c r="K103" s="19"/>
      <c r="L103" s="19"/>
      <c r="M103" s="19"/>
      <c r="N103" s="19"/>
      <c r="P103" s="19"/>
      <c r="Q103" s="19"/>
      <c r="R103" s="19"/>
      <c r="T103" s="19"/>
      <c r="U103" s="19"/>
      <c r="V103" s="19"/>
      <c r="Z103" s="19"/>
      <c r="AD103" s="19"/>
    </row>
    <row r="104" spans="6:30" ht="19.899999999999999" customHeight="1" x14ac:dyDescent="0.15">
      <c r="F104" s="18"/>
      <c r="G104" s="75"/>
      <c r="J104" s="19"/>
      <c r="K104" s="19"/>
      <c r="L104" s="19"/>
      <c r="M104" s="19"/>
      <c r="N104" s="19"/>
      <c r="P104" s="19"/>
      <c r="Q104" s="19"/>
      <c r="R104" s="19"/>
      <c r="T104" s="19"/>
      <c r="U104" s="19"/>
      <c r="V104" s="19"/>
      <c r="Z104" s="19"/>
      <c r="AD104" s="19"/>
    </row>
    <row r="105" spans="6:30" ht="19.899999999999999" customHeight="1" x14ac:dyDescent="0.15">
      <c r="F105" s="18"/>
      <c r="G105" s="75"/>
      <c r="J105" s="19"/>
      <c r="K105" s="19"/>
      <c r="L105" s="19"/>
      <c r="M105" s="19"/>
      <c r="N105" s="19"/>
      <c r="P105" s="19"/>
      <c r="Q105" s="19"/>
      <c r="R105" s="19"/>
      <c r="T105" s="19"/>
      <c r="U105" s="19"/>
      <c r="V105" s="19"/>
      <c r="Z105" s="19"/>
      <c r="AD105" s="19"/>
    </row>
    <row r="106" spans="6:30" ht="19.899999999999999" customHeight="1" x14ac:dyDescent="0.15">
      <c r="F106" s="18"/>
      <c r="G106" s="75"/>
      <c r="J106" s="19"/>
      <c r="K106" s="19"/>
      <c r="L106" s="19"/>
      <c r="M106" s="19"/>
      <c r="N106" s="19"/>
      <c r="P106" s="19"/>
      <c r="Q106" s="19"/>
      <c r="R106" s="19"/>
      <c r="T106" s="19"/>
      <c r="U106" s="19"/>
      <c r="V106" s="19"/>
      <c r="Z106" s="19"/>
      <c r="AD106" s="19"/>
    </row>
    <row r="107" spans="6:30" ht="19.899999999999999" customHeight="1" x14ac:dyDescent="0.15">
      <c r="F107" s="18"/>
      <c r="G107" s="75"/>
      <c r="J107" s="19"/>
      <c r="K107" s="19"/>
      <c r="L107" s="19"/>
      <c r="M107" s="19"/>
      <c r="N107" s="19"/>
      <c r="P107" s="19"/>
      <c r="Q107" s="19"/>
      <c r="R107" s="19"/>
      <c r="T107" s="19"/>
      <c r="U107" s="19"/>
      <c r="V107" s="19"/>
      <c r="Z107" s="19"/>
      <c r="AD107" s="19"/>
    </row>
    <row r="108" spans="6:30" ht="19.899999999999999" customHeight="1" x14ac:dyDescent="0.15">
      <c r="F108" s="18"/>
      <c r="G108" s="75"/>
      <c r="J108" s="19"/>
      <c r="K108" s="19"/>
      <c r="L108" s="19"/>
      <c r="M108" s="19"/>
      <c r="N108" s="19"/>
      <c r="P108" s="19"/>
      <c r="Q108" s="19"/>
      <c r="R108" s="19"/>
      <c r="T108" s="19"/>
      <c r="U108" s="19"/>
      <c r="V108" s="19"/>
      <c r="Z108" s="19"/>
      <c r="AD108" s="19"/>
    </row>
    <row r="109" spans="6:30" ht="19.899999999999999" customHeight="1" x14ac:dyDescent="0.15">
      <c r="F109" s="18"/>
      <c r="G109" s="75"/>
      <c r="J109" s="19"/>
      <c r="K109" s="19"/>
      <c r="L109" s="19"/>
      <c r="M109" s="19"/>
      <c r="N109" s="19"/>
      <c r="P109" s="19"/>
      <c r="Q109" s="19"/>
      <c r="R109" s="19"/>
      <c r="T109" s="19"/>
      <c r="U109" s="19"/>
      <c r="V109" s="19"/>
      <c r="Z109" s="19"/>
      <c r="AD109" s="19"/>
    </row>
    <row r="110" spans="6:30" ht="19.899999999999999" customHeight="1" x14ac:dyDescent="0.15">
      <c r="F110" s="18"/>
      <c r="G110" s="75"/>
      <c r="J110" s="19"/>
      <c r="K110" s="19"/>
      <c r="L110" s="19"/>
      <c r="M110" s="19"/>
      <c r="N110" s="19"/>
      <c r="P110" s="19"/>
      <c r="Q110" s="19"/>
      <c r="R110" s="19"/>
      <c r="T110" s="19"/>
      <c r="U110" s="19"/>
      <c r="V110" s="19"/>
      <c r="Z110" s="19"/>
      <c r="AD110" s="19"/>
    </row>
    <row r="111" spans="6:30" ht="19.899999999999999" customHeight="1" x14ac:dyDescent="0.15">
      <c r="F111" s="18"/>
      <c r="G111" s="75"/>
      <c r="J111" s="19"/>
      <c r="K111" s="19"/>
      <c r="L111" s="19"/>
      <c r="M111" s="19"/>
      <c r="N111" s="19"/>
      <c r="P111" s="19"/>
      <c r="Q111" s="19"/>
      <c r="R111" s="19"/>
      <c r="T111" s="19"/>
      <c r="U111" s="19"/>
      <c r="V111" s="19"/>
      <c r="Z111" s="19"/>
      <c r="AD111" s="19"/>
    </row>
    <row r="112" spans="6:30" ht="19.899999999999999" customHeight="1" x14ac:dyDescent="0.15">
      <c r="F112" s="18"/>
      <c r="G112" s="75"/>
      <c r="J112" s="19"/>
      <c r="K112" s="19"/>
      <c r="L112" s="19"/>
      <c r="M112" s="19"/>
      <c r="N112" s="19"/>
      <c r="P112" s="19"/>
      <c r="Q112" s="19"/>
      <c r="R112" s="19"/>
      <c r="T112" s="19"/>
      <c r="U112" s="19"/>
      <c r="V112" s="19"/>
      <c r="Z112" s="19"/>
      <c r="AD112" s="19"/>
    </row>
    <row r="113" spans="6:30" ht="19.899999999999999" customHeight="1" x14ac:dyDescent="0.15">
      <c r="F113" s="18"/>
      <c r="G113" s="75"/>
      <c r="J113" s="19"/>
      <c r="K113" s="19"/>
      <c r="L113" s="19"/>
      <c r="M113" s="19"/>
      <c r="N113" s="19"/>
      <c r="P113" s="19"/>
      <c r="Q113" s="19"/>
      <c r="R113" s="19"/>
      <c r="T113" s="19"/>
      <c r="U113" s="19"/>
      <c r="V113" s="19"/>
      <c r="Z113" s="19"/>
      <c r="AD113" s="19"/>
    </row>
    <row r="114" spans="6:30" ht="19.899999999999999" customHeight="1" x14ac:dyDescent="0.15">
      <c r="F114" s="18"/>
      <c r="G114" s="75"/>
      <c r="J114" s="19"/>
      <c r="K114" s="19"/>
      <c r="L114" s="19"/>
      <c r="M114" s="19"/>
      <c r="N114" s="19"/>
      <c r="P114" s="19"/>
      <c r="Q114" s="19"/>
      <c r="R114" s="19"/>
      <c r="T114" s="19"/>
      <c r="U114" s="19"/>
      <c r="V114" s="19"/>
      <c r="Z114" s="19"/>
      <c r="AD114" s="19"/>
    </row>
    <row r="115" spans="6:30" ht="19.899999999999999" customHeight="1" x14ac:dyDescent="0.15">
      <c r="F115" s="18"/>
      <c r="G115" s="75"/>
      <c r="J115" s="19"/>
      <c r="K115" s="19"/>
      <c r="L115" s="19"/>
      <c r="M115" s="19"/>
      <c r="N115" s="19"/>
      <c r="P115" s="19"/>
      <c r="Q115" s="19"/>
      <c r="R115" s="19"/>
      <c r="T115" s="19"/>
      <c r="U115" s="19"/>
      <c r="V115" s="19"/>
      <c r="Z115" s="19"/>
      <c r="AD115" s="19"/>
    </row>
    <row r="116" spans="6:30" ht="19.899999999999999" customHeight="1" x14ac:dyDescent="0.15">
      <c r="F116" s="18"/>
      <c r="G116" s="75"/>
      <c r="J116" s="19"/>
      <c r="K116" s="19"/>
      <c r="L116" s="19"/>
      <c r="M116" s="19"/>
      <c r="N116" s="19"/>
      <c r="P116" s="19"/>
      <c r="Q116" s="19"/>
      <c r="R116" s="19"/>
      <c r="T116" s="19"/>
      <c r="U116" s="19"/>
      <c r="V116" s="19"/>
      <c r="Z116" s="19"/>
      <c r="AD116" s="19"/>
    </row>
    <row r="117" spans="6:30" ht="19.899999999999999" customHeight="1" x14ac:dyDescent="0.15">
      <c r="F117" s="18"/>
      <c r="G117" s="75"/>
      <c r="J117" s="19"/>
      <c r="K117" s="19"/>
      <c r="L117" s="19"/>
      <c r="M117" s="19"/>
      <c r="N117" s="19"/>
      <c r="P117" s="19"/>
      <c r="Q117" s="19"/>
      <c r="R117" s="19"/>
      <c r="T117" s="19"/>
      <c r="U117" s="19"/>
      <c r="V117" s="19"/>
      <c r="Z117" s="19"/>
      <c r="AD117" s="19"/>
    </row>
    <row r="118" spans="6:30" ht="19.899999999999999" customHeight="1" x14ac:dyDescent="0.15">
      <c r="F118" s="18"/>
      <c r="G118" s="75"/>
      <c r="J118" s="19"/>
      <c r="K118" s="19"/>
      <c r="L118" s="19"/>
      <c r="M118" s="19"/>
      <c r="N118" s="19"/>
      <c r="P118" s="19"/>
      <c r="Q118" s="19"/>
      <c r="R118" s="19"/>
      <c r="T118" s="19"/>
      <c r="U118" s="19"/>
      <c r="V118" s="19"/>
      <c r="Z118" s="19"/>
      <c r="AD118" s="19"/>
    </row>
    <row r="119" spans="6:30" ht="19.899999999999999" customHeight="1" x14ac:dyDescent="0.15">
      <c r="F119" s="18"/>
      <c r="G119" s="75"/>
      <c r="J119" s="19"/>
      <c r="K119" s="19"/>
      <c r="L119" s="19"/>
      <c r="M119" s="19"/>
      <c r="N119" s="19"/>
      <c r="P119" s="19"/>
      <c r="Q119" s="19"/>
      <c r="R119" s="19"/>
      <c r="T119" s="19"/>
      <c r="U119" s="19"/>
      <c r="V119" s="19"/>
      <c r="Z119" s="19"/>
      <c r="AD119" s="19"/>
    </row>
    <row r="120" spans="6:30" ht="19.899999999999999" customHeight="1" x14ac:dyDescent="0.15">
      <c r="F120" s="18"/>
      <c r="G120" s="75"/>
      <c r="J120" s="19"/>
      <c r="K120" s="19"/>
      <c r="L120" s="19"/>
      <c r="M120" s="19"/>
      <c r="N120" s="19"/>
      <c r="P120" s="19"/>
      <c r="Q120" s="19"/>
      <c r="R120" s="19"/>
      <c r="T120" s="19"/>
      <c r="U120" s="19"/>
      <c r="V120" s="19"/>
      <c r="Z120" s="19"/>
      <c r="AD120" s="19"/>
    </row>
    <row r="121" spans="6:30" ht="19.899999999999999" customHeight="1" x14ac:dyDescent="0.15">
      <c r="F121" s="18"/>
      <c r="G121" s="75"/>
      <c r="J121" s="19"/>
      <c r="K121" s="19"/>
      <c r="L121" s="19"/>
      <c r="M121" s="19"/>
      <c r="N121" s="19"/>
      <c r="P121" s="19"/>
      <c r="Q121" s="19"/>
      <c r="R121" s="19"/>
      <c r="T121" s="19"/>
      <c r="U121" s="19"/>
      <c r="V121" s="19"/>
      <c r="Z121" s="19"/>
      <c r="AD121" s="19"/>
    </row>
    <row r="122" spans="6:30" ht="19.899999999999999" customHeight="1" x14ac:dyDescent="0.15">
      <c r="F122" s="18"/>
      <c r="G122" s="75"/>
      <c r="J122" s="19"/>
      <c r="K122" s="19"/>
      <c r="L122" s="19"/>
      <c r="M122" s="19"/>
      <c r="N122" s="19"/>
      <c r="P122" s="19"/>
      <c r="Q122" s="19"/>
      <c r="R122" s="19"/>
      <c r="T122" s="19"/>
      <c r="U122" s="19"/>
      <c r="V122" s="19"/>
      <c r="Z122" s="19"/>
      <c r="AD122" s="19"/>
    </row>
    <row r="123" spans="6:30" ht="19.899999999999999" customHeight="1" x14ac:dyDescent="0.15">
      <c r="F123" s="18"/>
      <c r="G123" s="75"/>
      <c r="J123" s="19"/>
      <c r="K123" s="19"/>
      <c r="L123" s="19"/>
      <c r="M123" s="19"/>
      <c r="N123" s="19"/>
      <c r="P123" s="19"/>
      <c r="Q123" s="19"/>
      <c r="R123" s="19"/>
      <c r="T123" s="19"/>
      <c r="U123" s="19"/>
      <c r="V123" s="19"/>
      <c r="Z123" s="19"/>
      <c r="AD123" s="19"/>
    </row>
    <row r="124" spans="6:30" ht="19.899999999999999" customHeight="1" x14ac:dyDescent="0.15">
      <c r="F124" s="18"/>
      <c r="G124" s="75"/>
      <c r="J124" s="19"/>
      <c r="K124" s="19"/>
      <c r="L124" s="19"/>
      <c r="M124" s="19"/>
      <c r="N124" s="19"/>
      <c r="P124" s="19"/>
      <c r="Q124" s="19"/>
      <c r="R124" s="19"/>
      <c r="T124" s="19"/>
      <c r="U124" s="19"/>
      <c r="V124" s="19"/>
      <c r="Z124" s="19"/>
      <c r="AD124" s="19"/>
    </row>
    <row r="125" spans="6:30" ht="19.899999999999999" customHeight="1" x14ac:dyDescent="0.15">
      <c r="F125" s="18"/>
      <c r="G125" s="75"/>
      <c r="J125" s="19"/>
      <c r="K125" s="19"/>
      <c r="L125" s="19"/>
      <c r="M125" s="19"/>
      <c r="N125" s="19"/>
      <c r="P125" s="19"/>
      <c r="Q125" s="19"/>
      <c r="R125" s="19"/>
      <c r="T125" s="19"/>
      <c r="U125" s="19"/>
      <c r="V125" s="19"/>
      <c r="Z125" s="19"/>
      <c r="AD125" s="19"/>
    </row>
    <row r="126" spans="6:30" ht="19.899999999999999" customHeight="1" x14ac:dyDescent="0.15">
      <c r="F126" s="18"/>
      <c r="G126" s="75"/>
      <c r="J126" s="19"/>
      <c r="K126" s="19"/>
      <c r="L126" s="19"/>
      <c r="M126" s="19"/>
      <c r="N126" s="19"/>
      <c r="P126" s="19"/>
      <c r="Q126" s="19"/>
      <c r="R126" s="19"/>
      <c r="T126" s="19"/>
      <c r="U126" s="19"/>
      <c r="V126" s="19"/>
      <c r="Z126" s="19"/>
      <c r="AD126" s="19"/>
    </row>
    <row r="127" spans="6:30" ht="19.899999999999999" customHeight="1" x14ac:dyDescent="0.15">
      <c r="F127" s="18"/>
      <c r="G127" s="75"/>
      <c r="J127" s="19"/>
      <c r="K127" s="19"/>
      <c r="L127" s="19"/>
      <c r="M127" s="19"/>
      <c r="N127" s="19"/>
      <c r="P127" s="19"/>
      <c r="Q127" s="19"/>
      <c r="R127" s="19"/>
      <c r="T127" s="19"/>
      <c r="U127" s="19"/>
      <c r="V127" s="19"/>
      <c r="Z127" s="19"/>
      <c r="AD127" s="19"/>
    </row>
    <row r="128" spans="6:30" ht="19.899999999999999" customHeight="1" x14ac:dyDescent="0.15">
      <c r="F128" s="18"/>
      <c r="G128" s="75"/>
      <c r="J128" s="19"/>
      <c r="K128" s="19"/>
      <c r="L128" s="19"/>
      <c r="M128" s="19"/>
      <c r="N128" s="19"/>
      <c r="P128" s="19"/>
      <c r="Q128" s="19"/>
      <c r="R128" s="19"/>
      <c r="T128" s="19"/>
      <c r="U128" s="19"/>
      <c r="V128" s="19"/>
      <c r="Z128" s="19"/>
      <c r="AD128" s="19"/>
    </row>
    <row r="129" spans="6:30" ht="19.899999999999999" customHeight="1" x14ac:dyDescent="0.15">
      <c r="F129" s="18"/>
      <c r="G129" s="75"/>
      <c r="J129" s="19"/>
      <c r="K129" s="19"/>
      <c r="L129" s="19"/>
      <c r="M129" s="19"/>
      <c r="N129" s="19"/>
      <c r="P129" s="19"/>
      <c r="Q129" s="19"/>
      <c r="R129" s="19"/>
      <c r="T129" s="19"/>
      <c r="U129" s="19"/>
      <c r="V129" s="19"/>
      <c r="Z129" s="19"/>
      <c r="AD129" s="19"/>
    </row>
    <row r="130" spans="6:30" ht="19.899999999999999" customHeight="1" x14ac:dyDescent="0.15">
      <c r="F130" s="18"/>
      <c r="G130" s="75"/>
      <c r="J130" s="19"/>
      <c r="K130" s="19"/>
      <c r="L130" s="19"/>
      <c r="M130" s="19"/>
      <c r="N130" s="19"/>
      <c r="P130" s="19"/>
      <c r="Q130" s="19"/>
      <c r="R130" s="19"/>
      <c r="T130" s="19"/>
      <c r="U130" s="19"/>
      <c r="V130" s="19"/>
      <c r="Z130" s="19"/>
      <c r="AD130" s="19"/>
    </row>
    <row r="131" spans="6:30" ht="19.899999999999999" customHeight="1" x14ac:dyDescent="0.15">
      <c r="F131" s="18"/>
      <c r="G131" s="75"/>
      <c r="J131" s="19"/>
      <c r="K131" s="19"/>
      <c r="L131" s="19"/>
      <c r="M131" s="19"/>
      <c r="N131" s="19"/>
      <c r="P131" s="19"/>
      <c r="Q131" s="19"/>
      <c r="R131" s="19"/>
      <c r="T131" s="19"/>
      <c r="U131" s="19"/>
      <c r="V131" s="19"/>
      <c r="Z131" s="19"/>
      <c r="AD131" s="19"/>
    </row>
    <row r="132" spans="6:30" ht="19.899999999999999" customHeight="1" x14ac:dyDescent="0.15">
      <c r="F132" s="18"/>
      <c r="G132" s="75"/>
      <c r="J132" s="19"/>
      <c r="K132" s="19"/>
      <c r="L132" s="19"/>
      <c r="M132" s="19"/>
      <c r="N132" s="19"/>
      <c r="P132" s="19"/>
      <c r="Q132" s="19"/>
      <c r="R132" s="19"/>
      <c r="T132" s="19"/>
      <c r="U132" s="19"/>
      <c r="V132" s="19"/>
      <c r="Z132" s="19"/>
      <c r="AD132" s="19"/>
    </row>
    <row r="133" spans="6:30" ht="19.899999999999999" customHeight="1" x14ac:dyDescent="0.15">
      <c r="F133" s="18"/>
      <c r="G133" s="75"/>
      <c r="J133" s="19"/>
      <c r="K133" s="19"/>
      <c r="L133" s="19"/>
      <c r="M133" s="19"/>
      <c r="N133" s="19"/>
      <c r="P133" s="19"/>
      <c r="Q133" s="19"/>
      <c r="R133" s="19"/>
      <c r="T133" s="19"/>
      <c r="U133" s="19"/>
      <c r="V133" s="19"/>
      <c r="Z133" s="19"/>
      <c r="AD133" s="19"/>
    </row>
    <row r="134" spans="6:30" ht="19.899999999999999" customHeight="1" x14ac:dyDescent="0.15">
      <c r="F134" s="18"/>
      <c r="G134" s="75"/>
      <c r="J134" s="19"/>
      <c r="K134" s="19"/>
      <c r="L134" s="19"/>
      <c r="M134" s="19"/>
      <c r="N134" s="19"/>
      <c r="P134" s="19"/>
      <c r="Q134" s="19"/>
      <c r="R134" s="19"/>
      <c r="T134" s="19"/>
      <c r="U134" s="19"/>
      <c r="V134" s="19"/>
      <c r="Z134" s="19"/>
      <c r="AD134" s="19"/>
    </row>
    <row r="135" spans="6:30" ht="19.899999999999999" customHeight="1" x14ac:dyDescent="0.15">
      <c r="F135" s="18"/>
      <c r="G135" s="75"/>
      <c r="J135" s="19"/>
      <c r="K135" s="19"/>
      <c r="L135" s="19"/>
      <c r="M135" s="19"/>
      <c r="N135" s="19"/>
      <c r="P135" s="19"/>
      <c r="Q135" s="19"/>
      <c r="R135" s="19"/>
      <c r="T135" s="19"/>
      <c r="U135" s="19"/>
      <c r="V135" s="19"/>
      <c r="Z135" s="19"/>
      <c r="AD135" s="19"/>
    </row>
    <row r="136" spans="6:30" ht="19.899999999999999" customHeight="1" x14ac:dyDescent="0.15">
      <c r="F136" s="18"/>
      <c r="G136" s="75"/>
      <c r="J136" s="19"/>
      <c r="K136" s="19"/>
      <c r="L136" s="19"/>
      <c r="M136" s="19"/>
      <c r="N136" s="19"/>
      <c r="P136" s="19"/>
      <c r="Q136" s="19"/>
      <c r="R136" s="19"/>
      <c r="T136" s="19"/>
      <c r="U136" s="19"/>
      <c r="V136" s="19"/>
      <c r="Z136" s="19"/>
      <c r="AD136" s="19"/>
    </row>
    <row r="137" spans="6:30" ht="19.899999999999999" customHeight="1" x14ac:dyDescent="0.15">
      <c r="F137" s="18"/>
      <c r="G137" s="75"/>
      <c r="J137" s="19"/>
      <c r="K137" s="19"/>
      <c r="L137" s="19"/>
      <c r="M137" s="19"/>
      <c r="N137" s="19"/>
      <c r="P137" s="19"/>
      <c r="Q137" s="19"/>
      <c r="R137" s="19"/>
      <c r="T137" s="19"/>
      <c r="U137" s="19"/>
      <c r="V137" s="19"/>
      <c r="Z137" s="19"/>
      <c r="AD137" s="19"/>
    </row>
    <row r="138" spans="6:30" ht="19.899999999999999" customHeight="1" x14ac:dyDescent="0.15">
      <c r="F138" s="18"/>
      <c r="G138" s="75"/>
      <c r="J138" s="19"/>
      <c r="K138" s="19"/>
      <c r="L138" s="19"/>
      <c r="M138" s="19"/>
      <c r="N138" s="19"/>
      <c r="P138" s="19"/>
      <c r="Q138" s="19"/>
      <c r="R138" s="19"/>
      <c r="T138" s="19"/>
      <c r="U138" s="19"/>
      <c r="V138" s="19"/>
      <c r="Z138" s="19"/>
      <c r="AD138" s="19"/>
    </row>
    <row r="139" spans="6:30" ht="19.899999999999999" customHeight="1" x14ac:dyDescent="0.15">
      <c r="F139" s="18"/>
      <c r="G139" s="75"/>
      <c r="J139" s="19"/>
      <c r="K139" s="19"/>
      <c r="L139" s="19"/>
      <c r="M139" s="19"/>
      <c r="N139" s="19"/>
      <c r="P139" s="19"/>
      <c r="Q139" s="19"/>
      <c r="R139" s="19"/>
      <c r="T139" s="19"/>
      <c r="U139" s="19"/>
      <c r="V139" s="19"/>
      <c r="Z139" s="19"/>
      <c r="AD139" s="19"/>
    </row>
    <row r="140" spans="6:30" ht="19.899999999999999" customHeight="1" x14ac:dyDescent="0.15">
      <c r="F140" s="18"/>
      <c r="G140" s="75"/>
      <c r="J140" s="19"/>
      <c r="K140" s="19"/>
      <c r="L140" s="19"/>
      <c r="M140" s="19"/>
      <c r="N140" s="19"/>
      <c r="P140" s="19"/>
      <c r="Q140" s="19"/>
      <c r="R140" s="19"/>
      <c r="T140" s="19"/>
      <c r="U140" s="19"/>
      <c r="V140" s="19"/>
      <c r="Z140" s="19"/>
      <c r="AD140" s="19"/>
    </row>
    <row r="141" spans="6:30" ht="19.899999999999999" customHeight="1" x14ac:dyDescent="0.15">
      <c r="F141" s="18"/>
      <c r="G141" s="75"/>
      <c r="J141" s="19"/>
      <c r="K141" s="19"/>
      <c r="L141" s="19"/>
      <c r="M141" s="19"/>
      <c r="N141" s="19"/>
      <c r="P141" s="19"/>
      <c r="Q141" s="19"/>
      <c r="R141" s="19"/>
      <c r="T141" s="19"/>
      <c r="U141" s="19"/>
      <c r="V141" s="19"/>
      <c r="Z141" s="19"/>
      <c r="AD141" s="19"/>
    </row>
    <row r="142" spans="6:30" ht="19.899999999999999" customHeight="1" x14ac:dyDescent="0.15">
      <c r="F142" s="18"/>
      <c r="G142" s="75"/>
      <c r="J142" s="19"/>
      <c r="K142" s="19"/>
      <c r="L142" s="19"/>
      <c r="M142" s="19"/>
      <c r="N142" s="19"/>
      <c r="P142" s="19"/>
      <c r="Q142" s="19"/>
      <c r="R142" s="19"/>
      <c r="T142" s="19"/>
      <c r="U142" s="19"/>
      <c r="V142" s="19"/>
      <c r="Z142" s="19"/>
      <c r="AD142" s="19"/>
    </row>
    <row r="143" spans="6:30" ht="19.899999999999999" customHeight="1" x14ac:dyDescent="0.15">
      <c r="F143" s="18"/>
      <c r="G143" s="75"/>
      <c r="J143" s="19"/>
      <c r="K143" s="19"/>
      <c r="L143" s="19"/>
      <c r="M143" s="19"/>
      <c r="N143" s="19"/>
      <c r="P143" s="19"/>
      <c r="Q143" s="19"/>
      <c r="R143" s="19"/>
      <c r="T143" s="19"/>
      <c r="U143" s="19"/>
      <c r="V143" s="19"/>
      <c r="Z143" s="19"/>
      <c r="AD143" s="19"/>
    </row>
    <row r="144" spans="6:30" ht="19.899999999999999" customHeight="1" x14ac:dyDescent="0.15">
      <c r="F144" s="18"/>
      <c r="G144" s="75"/>
      <c r="J144" s="19"/>
      <c r="K144" s="19"/>
      <c r="L144" s="19"/>
      <c r="M144" s="19"/>
      <c r="N144" s="19"/>
      <c r="P144" s="19"/>
      <c r="Q144" s="19"/>
      <c r="R144" s="19"/>
      <c r="T144" s="19"/>
      <c r="U144" s="19"/>
      <c r="V144" s="19"/>
      <c r="Z144" s="19"/>
      <c r="AD144" s="19"/>
    </row>
    <row r="145" spans="6:30" ht="19.899999999999999" customHeight="1" x14ac:dyDescent="0.15">
      <c r="F145" s="18"/>
      <c r="G145" s="75"/>
      <c r="J145" s="19"/>
      <c r="K145" s="19"/>
      <c r="L145" s="19"/>
      <c r="M145" s="19"/>
      <c r="N145" s="19"/>
      <c r="P145" s="19"/>
      <c r="Q145" s="19"/>
      <c r="R145" s="19"/>
      <c r="T145" s="19"/>
      <c r="U145" s="19"/>
      <c r="V145" s="19"/>
      <c r="Z145" s="19"/>
      <c r="AD145" s="19"/>
    </row>
    <row r="146" spans="6:30" ht="19.899999999999999" customHeight="1" x14ac:dyDescent="0.15">
      <c r="F146" s="18"/>
      <c r="G146" s="75"/>
      <c r="J146" s="19"/>
      <c r="K146" s="19"/>
      <c r="L146" s="19"/>
      <c r="M146" s="19"/>
      <c r="N146" s="19"/>
      <c r="P146" s="19"/>
      <c r="Q146" s="19"/>
      <c r="R146" s="19"/>
      <c r="T146" s="19"/>
      <c r="U146" s="19"/>
      <c r="V146" s="19"/>
      <c r="Z146" s="19"/>
      <c r="AD146" s="19"/>
    </row>
    <row r="147" spans="6:30" ht="19.899999999999999" customHeight="1" x14ac:dyDescent="0.15">
      <c r="F147" s="18"/>
      <c r="G147" s="75"/>
      <c r="J147" s="19"/>
      <c r="K147" s="19"/>
      <c r="L147" s="19"/>
      <c r="M147" s="19"/>
      <c r="N147" s="19"/>
      <c r="P147" s="19"/>
      <c r="Q147" s="19"/>
      <c r="R147" s="19"/>
      <c r="T147" s="19"/>
      <c r="U147" s="19"/>
      <c r="V147" s="19"/>
      <c r="Z147" s="19"/>
      <c r="AD147" s="19"/>
    </row>
    <row r="148" spans="6:30" ht="19.899999999999999" customHeight="1" x14ac:dyDescent="0.15">
      <c r="F148" s="18"/>
      <c r="G148" s="75"/>
      <c r="J148" s="19"/>
      <c r="K148" s="19"/>
      <c r="L148" s="19"/>
      <c r="M148" s="19"/>
      <c r="N148" s="19"/>
      <c r="P148" s="19"/>
      <c r="Q148" s="19"/>
      <c r="R148" s="19"/>
      <c r="T148" s="19"/>
      <c r="U148" s="19"/>
      <c r="V148" s="19"/>
      <c r="Z148" s="19"/>
      <c r="AD148" s="19"/>
    </row>
    <row r="149" spans="6:30" ht="19.899999999999999" customHeight="1" x14ac:dyDescent="0.15">
      <c r="F149" s="18"/>
      <c r="G149" s="75"/>
      <c r="J149" s="19"/>
      <c r="K149" s="19"/>
      <c r="L149" s="19"/>
      <c r="M149" s="19"/>
      <c r="N149" s="19"/>
      <c r="P149" s="19"/>
      <c r="Q149" s="19"/>
      <c r="R149" s="19"/>
      <c r="T149" s="19"/>
      <c r="U149" s="19"/>
      <c r="V149" s="19"/>
      <c r="Z149" s="19"/>
      <c r="AD149" s="19"/>
    </row>
    <row r="150" spans="6:30" ht="19.899999999999999" customHeight="1" x14ac:dyDescent="0.15">
      <c r="F150" s="18"/>
      <c r="G150" s="75"/>
      <c r="J150" s="19"/>
      <c r="K150" s="19"/>
      <c r="L150" s="19"/>
      <c r="M150" s="19"/>
      <c r="N150" s="19"/>
      <c r="P150" s="19"/>
      <c r="Q150" s="19"/>
      <c r="R150" s="19"/>
      <c r="T150" s="19"/>
      <c r="U150" s="19"/>
      <c r="V150" s="19"/>
      <c r="Z150" s="19"/>
      <c r="AD150" s="19"/>
    </row>
    <row r="151" spans="6:30" ht="19.899999999999999" customHeight="1" x14ac:dyDescent="0.15">
      <c r="F151" s="18"/>
      <c r="G151" s="75"/>
      <c r="J151" s="19"/>
      <c r="K151" s="19"/>
      <c r="L151" s="19"/>
      <c r="M151" s="19"/>
      <c r="N151" s="19"/>
      <c r="P151" s="19"/>
      <c r="Q151" s="19"/>
      <c r="R151" s="19"/>
      <c r="T151" s="19"/>
      <c r="U151" s="19"/>
      <c r="V151" s="19"/>
      <c r="Z151" s="19"/>
      <c r="AD151" s="19"/>
    </row>
    <row r="152" spans="6:30" ht="19.899999999999999" customHeight="1" x14ac:dyDescent="0.15">
      <c r="F152" s="18"/>
      <c r="G152" s="75"/>
      <c r="J152" s="19"/>
      <c r="K152" s="19"/>
      <c r="L152" s="19"/>
      <c r="M152" s="19"/>
      <c r="N152" s="19"/>
      <c r="P152" s="19"/>
      <c r="Q152" s="19"/>
      <c r="R152" s="19"/>
      <c r="T152" s="19"/>
      <c r="U152" s="19"/>
      <c r="V152" s="19"/>
      <c r="Z152" s="19"/>
      <c r="AD152" s="19"/>
    </row>
    <row r="153" spans="6:30" ht="19.899999999999999" customHeight="1" x14ac:dyDescent="0.15">
      <c r="F153" s="18"/>
      <c r="G153" s="75"/>
      <c r="J153" s="19"/>
      <c r="K153" s="19"/>
      <c r="L153" s="19"/>
      <c r="M153" s="19"/>
      <c r="N153" s="19"/>
      <c r="P153" s="19"/>
      <c r="Q153" s="19"/>
      <c r="R153" s="19"/>
      <c r="T153" s="19"/>
      <c r="U153" s="19"/>
      <c r="V153" s="19"/>
      <c r="Z153" s="19"/>
      <c r="AD153" s="19"/>
    </row>
    <row r="154" spans="6:30" ht="19.899999999999999" customHeight="1" x14ac:dyDescent="0.15">
      <c r="F154" s="18"/>
      <c r="G154" s="75"/>
      <c r="J154" s="19"/>
      <c r="K154" s="19"/>
      <c r="L154" s="19"/>
      <c r="M154" s="19"/>
      <c r="N154" s="19"/>
      <c r="P154" s="19"/>
      <c r="Q154" s="19"/>
      <c r="R154" s="19"/>
      <c r="T154" s="19"/>
      <c r="U154" s="19"/>
      <c r="V154" s="19"/>
      <c r="Z154" s="19"/>
      <c r="AD154" s="19"/>
    </row>
    <row r="155" spans="6:30" ht="19.899999999999999" customHeight="1" x14ac:dyDescent="0.15">
      <c r="F155" s="18"/>
      <c r="G155" s="75"/>
      <c r="J155" s="19"/>
      <c r="K155" s="19"/>
      <c r="L155" s="19"/>
      <c r="M155" s="19"/>
      <c r="N155" s="19"/>
      <c r="P155" s="19"/>
      <c r="Q155" s="19"/>
      <c r="R155" s="19"/>
      <c r="T155" s="19"/>
      <c r="U155" s="19"/>
      <c r="V155" s="19"/>
      <c r="Z155" s="19"/>
      <c r="AD155" s="19"/>
    </row>
    <row r="156" spans="6:30" ht="19.899999999999999" customHeight="1" x14ac:dyDescent="0.15">
      <c r="F156" s="18"/>
      <c r="G156" s="75"/>
      <c r="J156" s="19"/>
      <c r="K156" s="19"/>
      <c r="L156" s="19"/>
      <c r="M156" s="19"/>
      <c r="N156" s="19"/>
      <c r="P156" s="19"/>
      <c r="Q156" s="19"/>
      <c r="R156" s="19"/>
      <c r="T156" s="19"/>
      <c r="U156" s="19"/>
      <c r="V156" s="19"/>
      <c r="Z156" s="19"/>
      <c r="AD156" s="19"/>
    </row>
    <row r="157" spans="6:30" ht="19.899999999999999" customHeight="1" x14ac:dyDescent="0.15">
      <c r="F157" s="18"/>
      <c r="G157" s="75"/>
      <c r="J157" s="19"/>
      <c r="K157" s="19"/>
      <c r="L157" s="19"/>
      <c r="M157" s="19"/>
      <c r="N157" s="19"/>
      <c r="P157" s="19"/>
      <c r="Q157" s="19"/>
      <c r="R157" s="19"/>
      <c r="T157" s="19"/>
      <c r="U157" s="19"/>
      <c r="V157" s="19"/>
      <c r="Z157" s="19"/>
      <c r="AD157" s="19"/>
    </row>
    <row r="158" spans="6:30" ht="19.899999999999999" customHeight="1" x14ac:dyDescent="0.15">
      <c r="F158" s="18"/>
      <c r="G158" s="75"/>
      <c r="J158" s="19"/>
      <c r="K158" s="19"/>
      <c r="L158" s="19"/>
      <c r="M158" s="19"/>
      <c r="N158" s="19"/>
      <c r="P158" s="19"/>
      <c r="Q158" s="19"/>
      <c r="R158" s="19"/>
      <c r="T158" s="19"/>
      <c r="U158" s="19"/>
      <c r="V158" s="19"/>
      <c r="Z158" s="19"/>
      <c r="AD158" s="19"/>
    </row>
    <row r="159" spans="6:30" ht="19.899999999999999" customHeight="1" x14ac:dyDescent="0.15">
      <c r="F159" s="18"/>
      <c r="G159" s="75"/>
      <c r="J159" s="19"/>
      <c r="K159" s="19"/>
      <c r="L159" s="19"/>
      <c r="M159" s="19"/>
      <c r="N159" s="19"/>
      <c r="P159" s="19"/>
      <c r="Q159" s="19"/>
      <c r="R159" s="19"/>
      <c r="T159" s="19"/>
      <c r="U159" s="19"/>
      <c r="V159" s="19"/>
      <c r="Z159" s="19"/>
      <c r="AD159" s="19"/>
    </row>
    <row r="160" spans="6:30" ht="19.899999999999999" customHeight="1" x14ac:dyDescent="0.15">
      <c r="F160" s="18"/>
      <c r="G160" s="75"/>
      <c r="J160" s="19"/>
      <c r="K160" s="19"/>
      <c r="L160" s="19"/>
      <c r="M160" s="19"/>
      <c r="N160" s="19"/>
      <c r="P160" s="19"/>
      <c r="Q160" s="19"/>
      <c r="R160" s="19"/>
      <c r="T160" s="19"/>
      <c r="U160" s="19"/>
      <c r="V160" s="19"/>
      <c r="Z160" s="19"/>
      <c r="AD160" s="19"/>
    </row>
    <row r="161" spans="6:30" ht="19.899999999999999" customHeight="1" x14ac:dyDescent="0.15">
      <c r="F161" s="18"/>
      <c r="G161" s="75"/>
      <c r="J161" s="19"/>
      <c r="K161" s="19"/>
      <c r="L161" s="19"/>
      <c r="M161" s="19"/>
      <c r="N161" s="19"/>
      <c r="P161" s="19"/>
      <c r="Q161" s="19"/>
      <c r="R161" s="19"/>
      <c r="T161" s="19"/>
      <c r="U161" s="19"/>
      <c r="V161" s="19"/>
      <c r="Z161" s="19"/>
      <c r="AD161" s="19"/>
    </row>
    <row r="162" spans="6:30" ht="19.899999999999999" customHeight="1" x14ac:dyDescent="0.15">
      <c r="F162" s="18"/>
      <c r="G162" s="75"/>
      <c r="J162" s="19"/>
      <c r="K162" s="19"/>
      <c r="L162" s="19"/>
      <c r="M162" s="19"/>
      <c r="N162" s="19"/>
      <c r="P162" s="19"/>
      <c r="Q162" s="19"/>
      <c r="R162" s="19"/>
      <c r="T162" s="19"/>
      <c r="U162" s="19"/>
      <c r="V162" s="19"/>
      <c r="Z162" s="19"/>
      <c r="AD162" s="19"/>
    </row>
    <row r="163" spans="6:30" ht="19.899999999999999" customHeight="1" x14ac:dyDescent="0.15">
      <c r="F163" s="18"/>
      <c r="G163" s="75"/>
      <c r="J163" s="19"/>
      <c r="K163" s="19"/>
      <c r="L163" s="19"/>
      <c r="M163" s="19"/>
      <c r="N163" s="19"/>
      <c r="P163" s="19"/>
      <c r="Q163" s="19"/>
      <c r="R163" s="19"/>
      <c r="T163" s="19"/>
      <c r="U163" s="19"/>
      <c r="V163" s="19"/>
      <c r="Z163" s="19"/>
      <c r="AD163" s="19"/>
    </row>
    <row r="164" spans="6:30" ht="19.899999999999999" customHeight="1" x14ac:dyDescent="0.15">
      <c r="F164" s="18"/>
      <c r="G164" s="75"/>
      <c r="J164" s="19"/>
      <c r="K164" s="19"/>
      <c r="L164" s="19"/>
      <c r="M164" s="19"/>
      <c r="N164" s="19"/>
      <c r="P164" s="19"/>
      <c r="Q164" s="19"/>
      <c r="R164" s="19"/>
      <c r="T164" s="19"/>
      <c r="U164" s="19"/>
      <c r="V164" s="19"/>
      <c r="Z164" s="19"/>
      <c r="AD164" s="19"/>
    </row>
    <row r="165" spans="6:30" ht="19.899999999999999" customHeight="1" x14ac:dyDescent="0.15">
      <c r="F165" s="18"/>
      <c r="G165" s="75"/>
      <c r="J165" s="19"/>
      <c r="K165" s="19"/>
      <c r="L165" s="19"/>
      <c r="M165" s="19"/>
      <c r="N165" s="19"/>
      <c r="P165" s="19"/>
      <c r="Q165" s="19"/>
      <c r="R165" s="19"/>
      <c r="T165" s="19"/>
      <c r="U165" s="19"/>
      <c r="V165" s="19"/>
      <c r="Z165" s="19"/>
      <c r="AD165" s="19"/>
    </row>
    <row r="166" spans="6:30" ht="19.899999999999999" customHeight="1" x14ac:dyDescent="0.15">
      <c r="F166" s="18"/>
      <c r="G166" s="75"/>
      <c r="J166" s="19"/>
      <c r="K166" s="19"/>
      <c r="L166" s="19"/>
      <c r="M166" s="19"/>
      <c r="N166" s="19"/>
      <c r="P166" s="19"/>
      <c r="Q166" s="19"/>
      <c r="R166" s="19"/>
      <c r="T166" s="19"/>
      <c r="U166" s="19"/>
      <c r="V166" s="19"/>
      <c r="Z166" s="19"/>
      <c r="AD166" s="19"/>
    </row>
    <row r="167" spans="6:30" ht="19.899999999999999" customHeight="1" x14ac:dyDescent="0.15">
      <c r="F167" s="18"/>
      <c r="G167" s="75"/>
      <c r="J167" s="19"/>
      <c r="K167" s="19"/>
      <c r="L167" s="19"/>
      <c r="M167" s="19"/>
      <c r="N167" s="19"/>
      <c r="P167" s="19"/>
      <c r="Q167" s="19"/>
      <c r="R167" s="19"/>
      <c r="T167" s="19"/>
      <c r="U167" s="19"/>
      <c r="V167" s="19"/>
      <c r="Z167" s="19"/>
      <c r="AD167" s="19"/>
    </row>
    <row r="168" spans="6:30" ht="19.899999999999999" customHeight="1" x14ac:dyDescent="0.15">
      <c r="F168" s="18"/>
      <c r="G168" s="75"/>
      <c r="J168" s="19"/>
      <c r="K168" s="19"/>
      <c r="L168" s="19"/>
      <c r="M168" s="19"/>
      <c r="N168" s="19"/>
      <c r="P168" s="19"/>
      <c r="Q168" s="19"/>
      <c r="R168" s="19"/>
      <c r="T168" s="19"/>
      <c r="U168" s="19"/>
      <c r="V168" s="19"/>
      <c r="Z168" s="19"/>
      <c r="AD168" s="19"/>
    </row>
    <row r="169" spans="6:30" ht="19.899999999999999" customHeight="1" x14ac:dyDescent="0.15">
      <c r="F169" s="18"/>
      <c r="G169" s="75"/>
      <c r="J169" s="19"/>
      <c r="K169" s="19"/>
      <c r="L169" s="19"/>
      <c r="M169" s="19"/>
      <c r="N169" s="19"/>
      <c r="P169" s="19"/>
      <c r="Q169" s="19"/>
      <c r="R169" s="19"/>
      <c r="T169" s="19"/>
      <c r="U169" s="19"/>
      <c r="V169" s="19"/>
      <c r="Z169" s="19"/>
      <c r="AD169" s="19"/>
    </row>
    <row r="170" spans="6:30" ht="19.899999999999999" customHeight="1" x14ac:dyDescent="0.15">
      <c r="F170" s="18"/>
      <c r="G170" s="75"/>
      <c r="J170" s="19"/>
      <c r="K170" s="19"/>
      <c r="L170" s="19"/>
      <c r="M170" s="19"/>
      <c r="N170" s="19"/>
      <c r="P170" s="19"/>
      <c r="Q170" s="19"/>
      <c r="R170" s="19"/>
      <c r="T170" s="19"/>
      <c r="U170" s="19"/>
      <c r="V170" s="19"/>
      <c r="Z170" s="19"/>
      <c r="AD170" s="19"/>
    </row>
    <row r="171" spans="6:30" ht="19.899999999999999" customHeight="1" x14ac:dyDescent="0.15">
      <c r="F171" s="18"/>
      <c r="G171" s="75"/>
      <c r="J171" s="19"/>
      <c r="K171" s="19"/>
      <c r="L171" s="19"/>
      <c r="M171" s="19"/>
      <c r="N171" s="19"/>
      <c r="P171" s="19"/>
      <c r="Q171" s="19"/>
      <c r="R171" s="19"/>
      <c r="T171" s="19"/>
      <c r="U171" s="19"/>
      <c r="V171" s="19"/>
      <c r="Z171" s="19"/>
      <c r="AD171" s="19"/>
    </row>
    <row r="172" spans="6:30" ht="19.899999999999999" customHeight="1" x14ac:dyDescent="0.15">
      <c r="F172" s="18"/>
      <c r="G172" s="75"/>
      <c r="J172" s="19"/>
      <c r="K172" s="19"/>
      <c r="L172" s="19"/>
      <c r="M172" s="19"/>
      <c r="N172" s="19"/>
      <c r="P172" s="19"/>
      <c r="Q172" s="19"/>
      <c r="R172" s="19"/>
      <c r="T172" s="19"/>
      <c r="U172" s="19"/>
      <c r="V172" s="19"/>
      <c r="Z172" s="19"/>
      <c r="AD172" s="19"/>
    </row>
    <row r="173" spans="6:30" ht="19.899999999999999" customHeight="1" x14ac:dyDescent="0.15">
      <c r="F173" s="18"/>
      <c r="G173" s="75"/>
      <c r="J173" s="19"/>
      <c r="K173" s="19"/>
      <c r="L173" s="19"/>
      <c r="M173" s="19"/>
      <c r="N173" s="19"/>
      <c r="P173" s="19"/>
      <c r="Q173" s="19"/>
      <c r="R173" s="19"/>
      <c r="T173" s="19"/>
      <c r="U173" s="19"/>
      <c r="V173" s="19"/>
      <c r="Z173" s="19"/>
      <c r="AD173" s="19"/>
    </row>
    <row r="174" spans="6:30" ht="19.899999999999999" customHeight="1" x14ac:dyDescent="0.15">
      <c r="F174" s="18"/>
      <c r="G174" s="75"/>
      <c r="J174" s="19"/>
      <c r="K174" s="19"/>
      <c r="L174" s="19"/>
      <c r="M174" s="19"/>
      <c r="N174" s="19"/>
      <c r="P174" s="19"/>
      <c r="Q174" s="19"/>
      <c r="R174" s="19"/>
      <c r="T174" s="19"/>
      <c r="U174" s="19"/>
      <c r="V174" s="19"/>
      <c r="Z174" s="19"/>
      <c r="AD174" s="19"/>
    </row>
    <row r="175" spans="6:30" ht="19.899999999999999" customHeight="1" x14ac:dyDescent="0.15">
      <c r="F175" s="18"/>
      <c r="G175" s="75"/>
      <c r="J175" s="19"/>
      <c r="K175" s="19"/>
      <c r="L175" s="19"/>
      <c r="M175" s="19"/>
      <c r="N175" s="19"/>
      <c r="P175" s="19"/>
      <c r="Q175" s="19"/>
      <c r="R175" s="19"/>
      <c r="T175" s="19"/>
      <c r="U175" s="19"/>
      <c r="V175" s="19"/>
      <c r="Z175" s="19"/>
      <c r="AD175" s="19"/>
    </row>
    <row r="176" spans="6:30" ht="19.899999999999999" customHeight="1" x14ac:dyDescent="0.15">
      <c r="F176" s="18"/>
      <c r="G176" s="75"/>
      <c r="J176" s="19"/>
      <c r="K176" s="19"/>
      <c r="L176" s="19"/>
      <c r="M176" s="19"/>
      <c r="N176" s="19"/>
      <c r="P176" s="19"/>
      <c r="Q176" s="19"/>
      <c r="R176" s="19"/>
      <c r="T176" s="19"/>
      <c r="U176" s="19"/>
      <c r="V176" s="19"/>
      <c r="Z176" s="19"/>
      <c r="AD176" s="19"/>
    </row>
    <row r="177" spans="6:30" ht="19.899999999999999" customHeight="1" x14ac:dyDescent="0.15">
      <c r="F177" s="18"/>
      <c r="G177" s="75"/>
      <c r="J177" s="19"/>
      <c r="K177" s="19"/>
      <c r="L177" s="19"/>
      <c r="M177" s="19"/>
      <c r="N177" s="19"/>
      <c r="P177" s="19"/>
      <c r="Q177" s="19"/>
      <c r="R177" s="19"/>
      <c r="T177" s="19"/>
      <c r="U177" s="19"/>
      <c r="V177" s="19"/>
      <c r="Z177" s="19"/>
      <c r="AD177" s="19"/>
    </row>
    <row r="178" spans="6:30" ht="19.899999999999999" customHeight="1" x14ac:dyDescent="0.15">
      <c r="F178" s="18"/>
      <c r="G178" s="75"/>
      <c r="J178" s="19"/>
      <c r="K178" s="19"/>
      <c r="L178" s="19"/>
      <c r="M178" s="19"/>
      <c r="N178" s="19"/>
      <c r="P178" s="19"/>
      <c r="Q178" s="19"/>
      <c r="R178" s="19"/>
      <c r="T178" s="19"/>
      <c r="U178" s="19"/>
      <c r="V178" s="19"/>
      <c r="Z178" s="19"/>
      <c r="AD178" s="19"/>
    </row>
    <row r="179" spans="6:30" ht="19.899999999999999" customHeight="1" x14ac:dyDescent="0.15">
      <c r="F179" s="18"/>
      <c r="G179" s="75"/>
      <c r="J179" s="19"/>
      <c r="K179" s="19"/>
      <c r="L179" s="19"/>
      <c r="M179" s="19"/>
      <c r="N179" s="19"/>
      <c r="P179" s="19"/>
      <c r="Q179" s="19"/>
      <c r="R179" s="19"/>
      <c r="T179" s="19"/>
      <c r="U179" s="19"/>
      <c r="V179" s="19"/>
      <c r="Z179" s="19"/>
      <c r="AD179" s="19"/>
    </row>
    <row r="180" spans="6:30" ht="19.899999999999999" customHeight="1" x14ac:dyDescent="0.15">
      <c r="F180" s="18"/>
      <c r="G180" s="75"/>
      <c r="J180" s="19"/>
      <c r="K180" s="19"/>
      <c r="L180" s="19"/>
      <c r="M180" s="19"/>
      <c r="N180" s="19"/>
      <c r="P180" s="19"/>
      <c r="Q180" s="19"/>
      <c r="R180" s="19"/>
      <c r="T180" s="19"/>
      <c r="U180" s="19"/>
      <c r="V180" s="19"/>
      <c r="Z180" s="19"/>
      <c r="AD180" s="19"/>
    </row>
    <row r="181" spans="6:30" ht="19.899999999999999" customHeight="1" x14ac:dyDescent="0.15">
      <c r="F181" s="18"/>
      <c r="G181" s="75"/>
      <c r="J181" s="19"/>
      <c r="K181" s="19"/>
      <c r="L181" s="19"/>
      <c r="M181" s="19"/>
      <c r="N181" s="19"/>
      <c r="P181" s="19"/>
      <c r="Q181" s="19"/>
      <c r="R181" s="19"/>
      <c r="T181" s="19"/>
      <c r="U181" s="19"/>
      <c r="V181" s="19"/>
      <c r="Z181" s="19"/>
      <c r="AD181" s="19"/>
    </row>
    <row r="182" spans="6:30" ht="19.899999999999999" customHeight="1" x14ac:dyDescent="0.15">
      <c r="F182" s="18"/>
      <c r="G182" s="75"/>
      <c r="J182" s="19"/>
      <c r="K182" s="19"/>
      <c r="L182" s="19"/>
      <c r="M182" s="19"/>
      <c r="N182" s="19"/>
      <c r="P182" s="19"/>
      <c r="Q182" s="19"/>
      <c r="R182" s="19"/>
      <c r="T182" s="19"/>
      <c r="U182" s="19"/>
      <c r="V182" s="19"/>
      <c r="Z182" s="19"/>
      <c r="AD182" s="19"/>
    </row>
    <row r="183" spans="6:30" ht="19.899999999999999" customHeight="1" x14ac:dyDescent="0.15">
      <c r="F183" s="18"/>
      <c r="G183" s="75"/>
      <c r="J183" s="19"/>
      <c r="K183" s="19"/>
      <c r="L183" s="19"/>
      <c r="M183" s="19"/>
      <c r="N183" s="19"/>
      <c r="P183" s="19"/>
      <c r="Q183" s="19"/>
      <c r="R183" s="19"/>
      <c r="T183" s="19"/>
      <c r="U183" s="19"/>
      <c r="V183" s="19"/>
      <c r="Z183" s="19"/>
      <c r="AD183" s="19"/>
    </row>
    <row r="184" spans="6:30" ht="19.899999999999999" customHeight="1" x14ac:dyDescent="0.15">
      <c r="F184" s="18"/>
      <c r="G184" s="75"/>
      <c r="J184" s="19"/>
      <c r="K184" s="19"/>
      <c r="L184" s="19"/>
      <c r="M184" s="19"/>
      <c r="N184" s="19"/>
      <c r="P184" s="19"/>
      <c r="Q184" s="19"/>
      <c r="R184" s="19"/>
      <c r="T184" s="19"/>
      <c r="U184" s="19"/>
      <c r="V184" s="19"/>
      <c r="Z184" s="19"/>
      <c r="AD184" s="19"/>
    </row>
    <row r="185" spans="6:30" ht="19.899999999999999" customHeight="1" x14ac:dyDescent="0.15">
      <c r="F185" s="18"/>
      <c r="G185" s="75"/>
      <c r="J185" s="19"/>
      <c r="K185" s="19"/>
      <c r="L185" s="19"/>
      <c r="M185" s="19"/>
      <c r="N185" s="19"/>
      <c r="P185" s="19"/>
      <c r="Q185" s="19"/>
      <c r="R185" s="19"/>
      <c r="T185" s="19"/>
      <c r="U185" s="19"/>
      <c r="V185" s="19"/>
      <c r="Z185" s="19"/>
      <c r="AD185" s="19"/>
    </row>
    <row r="186" spans="6:30" ht="19.899999999999999" customHeight="1" x14ac:dyDescent="0.15">
      <c r="F186" s="18"/>
      <c r="G186" s="75"/>
      <c r="J186" s="19"/>
      <c r="K186" s="19"/>
      <c r="L186" s="19"/>
      <c r="M186" s="19"/>
      <c r="N186" s="19"/>
      <c r="P186" s="19"/>
      <c r="Q186" s="19"/>
      <c r="R186" s="19"/>
      <c r="T186" s="19"/>
      <c r="U186" s="19"/>
      <c r="V186" s="19"/>
      <c r="Z186" s="19"/>
      <c r="AD186" s="19"/>
    </row>
    <row r="187" spans="6:30" ht="19.899999999999999" customHeight="1" x14ac:dyDescent="0.15">
      <c r="F187" s="18"/>
      <c r="G187" s="75"/>
      <c r="J187" s="19"/>
      <c r="K187" s="19"/>
      <c r="L187" s="19"/>
      <c r="M187" s="19"/>
      <c r="N187" s="19"/>
      <c r="P187" s="19"/>
      <c r="Q187" s="19"/>
      <c r="R187" s="19"/>
      <c r="T187" s="19"/>
      <c r="U187" s="19"/>
      <c r="V187" s="19"/>
      <c r="Z187" s="19"/>
      <c r="AD187" s="19"/>
    </row>
    <row r="188" spans="6:30" ht="19.899999999999999" customHeight="1" x14ac:dyDescent="0.15">
      <c r="F188" s="18"/>
      <c r="G188" s="75"/>
      <c r="J188" s="19"/>
      <c r="K188" s="19"/>
      <c r="L188" s="19"/>
      <c r="M188" s="19"/>
      <c r="N188" s="19"/>
      <c r="P188" s="19"/>
      <c r="Q188" s="19"/>
      <c r="R188" s="19"/>
      <c r="T188" s="19"/>
      <c r="U188" s="19"/>
      <c r="V188" s="19"/>
      <c r="Z188" s="19"/>
      <c r="AD188" s="19"/>
    </row>
    <row r="189" spans="6:30" ht="19.899999999999999" customHeight="1" x14ac:dyDescent="0.15">
      <c r="F189" s="18"/>
      <c r="G189" s="75"/>
      <c r="J189" s="19"/>
      <c r="K189" s="19"/>
      <c r="L189" s="19"/>
      <c r="M189" s="19"/>
      <c r="N189" s="19"/>
      <c r="P189" s="19"/>
      <c r="Q189" s="19"/>
      <c r="R189" s="19"/>
      <c r="T189" s="19"/>
      <c r="U189" s="19"/>
      <c r="V189" s="19"/>
      <c r="Z189" s="19"/>
      <c r="AD189" s="19"/>
    </row>
    <row r="190" spans="6:30" ht="19.899999999999999" customHeight="1" x14ac:dyDescent="0.15">
      <c r="F190" s="18"/>
      <c r="G190" s="75"/>
      <c r="J190" s="19"/>
      <c r="K190" s="19"/>
      <c r="L190" s="19"/>
      <c r="M190" s="19"/>
      <c r="N190" s="19"/>
      <c r="P190" s="19"/>
      <c r="Q190" s="19"/>
      <c r="R190" s="19"/>
      <c r="T190" s="19"/>
      <c r="U190" s="19"/>
      <c r="V190" s="19"/>
      <c r="Z190" s="19"/>
      <c r="AD190" s="19"/>
    </row>
    <row r="191" spans="6:30" ht="19.899999999999999" customHeight="1" x14ac:dyDescent="0.15">
      <c r="F191" s="18"/>
      <c r="G191" s="75"/>
      <c r="J191" s="19"/>
      <c r="K191" s="19"/>
      <c r="L191" s="19"/>
      <c r="M191" s="19"/>
      <c r="N191" s="19"/>
      <c r="P191" s="19"/>
      <c r="Q191" s="19"/>
      <c r="R191" s="19"/>
      <c r="T191" s="19"/>
      <c r="U191" s="19"/>
      <c r="V191" s="19"/>
      <c r="Z191" s="19"/>
      <c r="AD191" s="19"/>
    </row>
    <row r="192" spans="6:30" ht="19.899999999999999" customHeight="1" x14ac:dyDescent="0.15">
      <c r="F192" s="18"/>
      <c r="G192" s="75"/>
      <c r="J192" s="19"/>
      <c r="K192" s="19"/>
      <c r="L192" s="19"/>
      <c r="M192" s="19"/>
      <c r="N192" s="19"/>
      <c r="P192" s="19"/>
      <c r="Q192" s="19"/>
      <c r="R192" s="19"/>
      <c r="T192" s="19"/>
      <c r="U192" s="19"/>
      <c r="V192" s="19"/>
      <c r="Z192" s="19"/>
      <c r="AD192" s="19"/>
    </row>
    <row r="193" spans="6:30" ht="19.899999999999999" customHeight="1" x14ac:dyDescent="0.15">
      <c r="F193" s="18"/>
      <c r="G193" s="75"/>
      <c r="J193" s="19"/>
      <c r="K193" s="19"/>
      <c r="L193" s="19"/>
      <c r="M193" s="19"/>
      <c r="N193" s="19"/>
      <c r="P193" s="19"/>
      <c r="Q193" s="19"/>
      <c r="R193" s="19"/>
      <c r="T193" s="19"/>
      <c r="U193" s="19"/>
      <c r="V193" s="19"/>
      <c r="Z193" s="19"/>
      <c r="AD193" s="19"/>
    </row>
    <row r="194" spans="6:30" ht="19.899999999999999" customHeight="1" x14ac:dyDescent="0.15">
      <c r="F194" s="18"/>
      <c r="G194" s="75"/>
      <c r="J194" s="19"/>
      <c r="K194" s="19"/>
      <c r="L194" s="19"/>
      <c r="M194" s="19"/>
      <c r="N194" s="19"/>
      <c r="P194" s="19"/>
      <c r="Q194" s="19"/>
      <c r="R194" s="19"/>
      <c r="T194" s="19"/>
      <c r="U194" s="19"/>
      <c r="V194" s="19"/>
      <c r="Z194" s="19"/>
      <c r="AD194" s="19"/>
    </row>
    <row r="195" spans="6:30" ht="19.899999999999999" customHeight="1" x14ac:dyDescent="0.15">
      <c r="F195" s="18"/>
      <c r="G195" s="75"/>
      <c r="J195" s="19"/>
      <c r="K195" s="19"/>
      <c r="L195" s="19"/>
      <c r="M195" s="19"/>
      <c r="N195" s="19"/>
      <c r="P195" s="19"/>
      <c r="Q195" s="19"/>
      <c r="R195" s="19"/>
      <c r="T195" s="19"/>
      <c r="U195" s="19"/>
      <c r="V195" s="19"/>
      <c r="Z195" s="19"/>
      <c r="AD195" s="19"/>
    </row>
    <row r="196" spans="6:30" ht="19.899999999999999" customHeight="1" x14ac:dyDescent="0.15">
      <c r="F196" s="18"/>
      <c r="G196" s="75"/>
      <c r="J196" s="19"/>
      <c r="K196" s="19"/>
      <c r="L196" s="19"/>
      <c r="M196" s="19"/>
      <c r="N196" s="19"/>
      <c r="P196" s="19"/>
      <c r="Q196" s="19"/>
      <c r="R196" s="19"/>
      <c r="T196" s="19"/>
      <c r="U196" s="19"/>
      <c r="V196" s="19"/>
      <c r="Z196" s="19"/>
      <c r="AD196" s="19"/>
    </row>
    <row r="197" spans="6:30" ht="19.899999999999999" customHeight="1" x14ac:dyDescent="0.15">
      <c r="F197" s="18"/>
      <c r="G197" s="75"/>
      <c r="J197" s="19"/>
      <c r="K197" s="19"/>
      <c r="L197" s="19"/>
      <c r="M197" s="19"/>
      <c r="N197" s="19"/>
      <c r="P197" s="19"/>
      <c r="Q197" s="19"/>
      <c r="R197" s="19"/>
      <c r="T197" s="19"/>
      <c r="U197" s="19"/>
      <c r="V197" s="19"/>
      <c r="Z197" s="19"/>
      <c r="AD197" s="19"/>
    </row>
    <row r="198" spans="6:30" ht="19.899999999999999" customHeight="1" x14ac:dyDescent="0.15">
      <c r="F198" s="18"/>
      <c r="G198" s="75"/>
      <c r="J198" s="19"/>
      <c r="K198" s="19"/>
      <c r="L198" s="19"/>
      <c r="M198" s="19"/>
      <c r="N198" s="19"/>
      <c r="P198" s="19"/>
      <c r="Q198" s="19"/>
      <c r="R198" s="19"/>
      <c r="T198" s="19"/>
      <c r="U198" s="19"/>
      <c r="V198" s="19"/>
      <c r="Z198" s="19"/>
      <c r="AD198" s="19"/>
    </row>
    <row r="199" spans="6:30" ht="19.899999999999999" customHeight="1" x14ac:dyDescent="0.15">
      <c r="F199" s="18"/>
      <c r="G199" s="75"/>
      <c r="J199" s="19"/>
      <c r="K199" s="19"/>
      <c r="L199" s="19"/>
      <c r="M199" s="19"/>
      <c r="N199" s="19"/>
      <c r="P199" s="19"/>
      <c r="Q199" s="19"/>
      <c r="R199" s="19"/>
      <c r="T199" s="19"/>
      <c r="U199" s="19"/>
      <c r="V199" s="19"/>
      <c r="Z199" s="19"/>
      <c r="AD199" s="19"/>
    </row>
    <row r="200" spans="6:30" ht="19.899999999999999" customHeight="1" x14ac:dyDescent="0.15">
      <c r="F200" s="18"/>
      <c r="G200" s="75"/>
      <c r="J200" s="19"/>
      <c r="K200" s="19"/>
      <c r="L200" s="19"/>
      <c r="M200" s="19"/>
      <c r="N200" s="19"/>
      <c r="P200" s="19"/>
      <c r="Q200" s="19"/>
      <c r="R200" s="19"/>
      <c r="T200" s="19"/>
      <c r="U200" s="19"/>
      <c r="V200" s="19"/>
      <c r="Z200" s="19"/>
      <c r="AD200" s="19"/>
    </row>
    <row r="201" spans="6:30" ht="19.899999999999999" customHeight="1" x14ac:dyDescent="0.15">
      <c r="F201" s="18"/>
      <c r="G201" s="75"/>
      <c r="J201" s="19"/>
      <c r="K201" s="19"/>
      <c r="L201" s="19"/>
      <c r="M201" s="19"/>
      <c r="N201" s="19"/>
      <c r="P201" s="19"/>
      <c r="Q201" s="19"/>
      <c r="R201" s="19"/>
      <c r="T201" s="19"/>
      <c r="U201" s="19"/>
      <c r="V201" s="19"/>
      <c r="Z201" s="19"/>
      <c r="AD201" s="19"/>
    </row>
    <row r="202" spans="6:30" ht="19.899999999999999" customHeight="1" x14ac:dyDescent="0.15">
      <c r="F202" s="18"/>
      <c r="G202" s="75"/>
      <c r="J202" s="19"/>
      <c r="K202" s="19"/>
      <c r="L202" s="19"/>
      <c r="M202" s="19"/>
      <c r="N202" s="19"/>
      <c r="P202" s="19"/>
      <c r="Q202" s="19"/>
      <c r="R202" s="19"/>
      <c r="T202" s="19"/>
      <c r="U202" s="19"/>
      <c r="V202" s="19"/>
      <c r="Z202" s="19"/>
      <c r="AD202" s="19"/>
    </row>
    <row r="203" spans="6:30" ht="19.899999999999999" customHeight="1" x14ac:dyDescent="0.15">
      <c r="F203" s="18"/>
      <c r="G203" s="75"/>
      <c r="J203" s="19"/>
      <c r="K203" s="19"/>
      <c r="L203" s="19"/>
      <c r="M203" s="19"/>
      <c r="N203" s="19"/>
      <c r="P203" s="19"/>
      <c r="Q203" s="19"/>
      <c r="R203" s="19"/>
      <c r="T203" s="19"/>
      <c r="U203" s="19"/>
      <c r="V203" s="19"/>
      <c r="Z203" s="19"/>
      <c r="AD203" s="19"/>
    </row>
    <row r="204" spans="6:30" ht="19.899999999999999" customHeight="1" x14ac:dyDescent="0.15">
      <c r="F204" s="18"/>
      <c r="G204" s="75"/>
      <c r="J204" s="19"/>
      <c r="K204" s="19"/>
      <c r="L204" s="19"/>
      <c r="M204" s="19"/>
      <c r="N204" s="19"/>
      <c r="P204" s="19"/>
      <c r="Q204" s="19"/>
      <c r="R204" s="19"/>
      <c r="T204" s="19"/>
      <c r="U204" s="19"/>
      <c r="V204" s="19"/>
      <c r="Z204" s="19"/>
      <c r="AD204" s="19"/>
    </row>
    <row r="205" spans="6:30" ht="19.899999999999999" customHeight="1" x14ac:dyDescent="0.15">
      <c r="F205" s="18"/>
      <c r="G205" s="75"/>
      <c r="J205" s="19"/>
      <c r="K205" s="19"/>
      <c r="L205" s="19"/>
      <c r="M205" s="19"/>
      <c r="N205" s="19"/>
      <c r="P205" s="19"/>
      <c r="Q205" s="19"/>
      <c r="R205" s="19"/>
      <c r="T205" s="19"/>
      <c r="U205" s="19"/>
      <c r="V205" s="19"/>
      <c r="Z205" s="19"/>
      <c r="AD205" s="19"/>
    </row>
    <row r="206" spans="6:30" ht="19.899999999999999" customHeight="1" x14ac:dyDescent="0.15">
      <c r="F206" s="18"/>
      <c r="G206" s="75"/>
      <c r="J206" s="19"/>
      <c r="K206" s="19"/>
      <c r="L206" s="19"/>
      <c r="M206" s="19"/>
      <c r="N206" s="19"/>
      <c r="P206" s="19"/>
      <c r="Q206" s="19"/>
      <c r="R206" s="19"/>
      <c r="T206" s="19"/>
      <c r="U206" s="19"/>
      <c r="V206" s="19"/>
      <c r="Z206" s="19"/>
      <c r="AD206" s="19"/>
    </row>
    <row r="207" spans="6:30" ht="19.899999999999999" customHeight="1" x14ac:dyDescent="0.15">
      <c r="F207" s="18"/>
      <c r="G207" s="75"/>
      <c r="J207" s="19"/>
      <c r="K207" s="19"/>
      <c r="L207" s="19"/>
      <c r="M207" s="19"/>
      <c r="N207" s="19"/>
      <c r="P207" s="19"/>
      <c r="Q207" s="19"/>
      <c r="R207" s="19"/>
      <c r="T207" s="19"/>
      <c r="U207" s="19"/>
      <c r="V207" s="19"/>
      <c r="Z207" s="19"/>
      <c r="AD207" s="19"/>
    </row>
    <row r="208" spans="6:30" ht="19.899999999999999" customHeight="1" x14ac:dyDescent="0.15">
      <c r="F208" s="18"/>
      <c r="G208" s="75"/>
      <c r="J208" s="19"/>
      <c r="K208" s="19"/>
      <c r="L208" s="19"/>
      <c r="M208" s="19"/>
      <c r="N208" s="19"/>
      <c r="P208" s="19"/>
      <c r="Q208" s="19"/>
      <c r="R208" s="19"/>
      <c r="T208" s="19"/>
      <c r="U208" s="19"/>
      <c r="V208" s="19"/>
      <c r="Z208" s="19"/>
      <c r="AD208" s="19"/>
    </row>
    <row r="209" spans="6:30" ht="19.899999999999999" customHeight="1" x14ac:dyDescent="0.15">
      <c r="F209" s="18"/>
      <c r="G209" s="75"/>
      <c r="J209" s="19"/>
      <c r="K209" s="19"/>
      <c r="L209" s="19"/>
      <c r="M209" s="19"/>
      <c r="N209" s="19"/>
      <c r="P209" s="19"/>
      <c r="Q209" s="19"/>
      <c r="R209" s="19"/>
      <c r="T209" s="19"/>
      <c r="U209" s="19"/>
      <c r="V209" s="19"/>
      <c r="Z209" s="19"/>
      <c r="AD209" s="19"/>
    </row>
    <row r="210" spans="6:30" ht="19.899999999999999" customHeight="1" x14ac:dyDescent="0.15">
      <c r="F210" s="18"/>
      <c r="G210" s="75"/>
      <c r="J210" s="19"/>
      <c r="K210" s="19"/>
      <c r="L210" s="19"/>
      <c r="M210" s="19"/>
      <c r="N210" s="19"/>
      <c r="P210" s="19"/>
      <c r="Q210" s="19"/>
      <c r="R210" s="19"/>
      <c r="T210" s="19"/>
      <c r="U210" s="19"/>
      <c r="V210" s="19"/>
      <c r="Z210" s="19"/>
      <c r="AD210" s="19"/>
    </row>
    <row r="211" spans="6:30" ht="19.899999999999999" customHeight="1" x14ac:dyDescent="0.15">
      <c r="F211" s="18"/>
      <c r="G211" s="75"/>
      <c r="J211" s="19"/>
      <c r="K211" s="19"/>
      <c r="L211" s="19"/>
      <c r="M211" s="19"/>
      <c r="N211" s="19"/>
      <c r="P211" s="19"/>
      <c r="Q211" s="19"/>
      <c r="R211" s="19"/>
      <c r="T211" s="19"/>
      <c r="U211" s="19"/>
      <c r="V211" s="19"/>
      <c r="Z211" s="19"/>
      <c r="AD211" s="19"/>
    </row>
    <row r="212" spans="6:30" ht="19.899999999999999" customHeight="1" x14ac:dyDescent="0.15">
      <c r="F212" s="18"/>
      <c r="G212" s="75"/>
      <c r="J212" s="19"/>
      <c r="K212" s="19"/>
      <c r="L212" s="19"/>
      <c r="M212" s="19"/>
      <c r="N212" s="19"/>
      <c r="P212" s="19"/>
      <c r="Q212" s="19"/>
      <c r="R212" s="19"/>
      <c r="T212" s="19"/>
      <c r="U212" s="19"/>
      <c r="V212" s="19"/>
      <c r="Z212" s="19"/>
      <c r="AD212" s="19"/>
    </row>
    <row r="213" spans="6:30" ht="19.899999999999999" customHeight="1" x14ac:dyDescent="0.15">
      <c r="F213" s="18"/>
      <c r="G213" s="75"/>
      <c r="J213" s="19"/>
      <c r="K213" s="19"/>
      <c r="L213" s="19"/>
      <c r="M213" s="19"/>
      <c r="N213" s="19"/>
      <c r="P213" s="19"/>
      <c r="Q213" s="19"/>
      <c r="R213" s="19"/>
      <c r="T213" s="19"/>
      <c r="U213" s="19"/>
      <c r="V213" s="19"/>
      <c r="Z213" s="19"/>
      <c r="AD213" s="19"/>
    </row>
    <row r="214" spans="6:30" ht="19.899999999999999" customHeight="1" x14ac:dyDescent="0.15">
      <c r="F214" s="18"/>
      <c r="G214" s="75"/>
      <c r="J214" s="19"/>
      <c r="K214" s="19"/>
      <c r="L214" s="19"/>
      <c r="M214" s="19"/>
      <c r="N214" s="19"/>
      <c r="P214" s="19"/>
      <c r="Q214" s="19"/>
      <c r="R214" s="19"/>
      <c r="T214" s="19"/>
      <c r="U214" s="19"/>
      <c r="V214" s="19"/>
      <c r="Z214" s="19"/>
      <c r="AD214" s="19"/>
    </row>
    <row r="215" spans="6:30" ht="19.899999999999999" customHeight="1" x14ac:dyDescent="0.15">
      <c r="F215" s="18"/>
      <c r="G215" s="75"/>
      <c r="J215" s="19"/>
      <c r="K215" s="19"/>
      <c r="L215" s="19"/>
      <c r="M215" s="19"/>
      <c r="N215" s="19"/>
      <c r="P215" s="19"/>
      <c r="Q215" s="19"/>
      <c r="R215" s="19"/>
      <c r="T215" s="19"/>
      <c r="U215" s="19"/>
      <c r="V215" s="19"/>
      <c r="Z215" s="19"/>
      <c r="AD215" s="19"/>
    </row>
    <row r="216" spans="6:30" ht="19.899999999999999" customHeight="1" x14ac:dyDescent="0.15">
      <c r="F216" s="18"/>
      <c r="G216" s="75"/>
      <c r="J216" s="19"/>
      <c r="K216" s="19"/>
      <c r="L216" s="19"/>
      <c r="M216" s="19"/>
      <c r="N216" s="19"/>
      <c r="P216" s="19"/>
      <c r="Q216" s="19"/>
      <c r="R216" s="19"/>
      <c r="T216" s="19"/>
      <c r="U216" s="19"/>
      <c r="V216" s="19"/>
      <c r="Z216" s="19"/>
      <c r="AD216" s="19"/>
    </row>
    <row r="217" spans="6:30" ht="19.899999999999999" customHeight="1" x14ac:dyDescent="0.15">
      <c r="F217" s="18"/>
      <c r="G217" s="75"/>
      <c r="J217" s="19"/>
      <c r="K217" s="19"/>
      <c r="L217" s="19"/>
      <c r="M217" s="19"/>
      <c r="N217" s="19"/>
      <c r="P217" s="19"/>
      <c r="Q217" s="19"/>
      <c r="R217" s="19"/>
      <c r="T217" s="19"/>
      <c r="U217" s="19"/>
      <c r="V217" s="19"/>
      <c r="Z217" s="19"/>
      <c r="AD217" s="19"/>
    </row>
    <row r="218" spans="6:30" ht="19.899999999999999" customHeight="1" x14ac:dyDescent="0.15">
      <c r="F218" s="18"/>
      <c r="G218" s="75"/>
      <c r="J218" s="19"/>
      <c r="K218" s="19"/>
      <c r="L218" s="19"/>
      <c r="M218" s="19"/>
      <c r="N218" s="19"/>
      <c r="P218" s="19"/>
      <c r="Q218" s="19"/>
      <c r="R218" s="19"/>
      <c r="T218" s="19"/>
      <c r="U218" s="19"/>
      <c r="V218" s="19"/>
      <c r="Z218" s="19"/>
      <c r="AD218" s="19"/>
    </row>
    <row r="219" spans="6:30" ht="19.899999999999999" customHeight="1" x14ac:dyDescent="0.15">
      <c r="F219" s="18"/>
      <c r="G219" s="75"/>
      <c r="J219" s="19"/>
      <c r="K219" s="19"/>
      <c r="L219" s="19"/>
      <c r="M219" s="19"/>
      <c r="N219" s="19"/>
      <c r="P219" s="19"/>
      <c r="Q219" s="19"/>
      <c r="R219" s="19"/>
      <c r="T219" s="19"/>
      <c r="U219" s="19"/>
      <c r="V219" s="19"/>
      <c r="Z219" s="19"/>
      <c r="AD219" s="19"/>
    </row>
    <row r="220" spans="6:30" ht="19.899999999999999" customHeight="1" x14ac:dyDescent="0.15">
      <c r="F220" s="18"/>
      <c r="G220" s="75"/>
      <c r="J220" s="19"/>
      <c r="K220" s="19"/>
      <c r="L220" s="19"/>
      <c r="M220" s="19"/>
      <c r="N220" s="19"/>
      <c r="P220" s="19"/>
      <c r="Q220" s="19"/>
      <c r="R220" s="19"/>
      <c r="T220" s="19"/>
      <c r="U220" s="19"/>
      <c r="V220" s="19"/>
      <c r="Z220" s="19"/>
      <c r="AD220" s="19"/>
    </row>
    <row r="221" spans="6:30" ht="19.899999999999999" customHeight="1" x14ac:dyDescent="0.15">
      <c r="F221" s="18"/>
      <c r="G221" s="75"/>
      <c r="J221" s="19"/>
      <c r="K221" s="19"/>
      <c r="L221" s="19"/>
      <c r="M221" s="19"/>
      <c r="N221" s="19"/>
      <c r="P221" s="19"/>
      <c r="Q221" s="19"/>
      <c r="R221" s="19"/>
      <c r="T221" s="19"/>
      <c r="U221" s="19"/>
      <c r="V221" s="19"/>
      <c r="Z221" s="19"/>
      <c r="AD221" s="19"/>
    </row>
    <row r="222" spans="6:30" ht="19.899999999999999" customHeight="1" x14ac:dyDescent="0.15">
      <c r="F222" s="18"/>
      <c r="G222" s="75"/>
      <c r="J222" s="19"/>
      <c r="K222" s="19"/>
      <c r="L222" s="19"/>
      <c r="M222" s="19"/>
      <c r="N222" s="19"/>
      <c r="P222" s="19"/>
      <c r="Q222" s="19"/>
      <c r="R222" s="19"/>
      <c r="T222" s="19"/>
      <c r="U222" s="19"/>
      <c r="V222" s="19"/>
      <c r="Z222" s="19"/>
      <c r="AD222" s="19"/>
    </row>
    <row r="223" spans="6:30" ht="19.899999999999999" customHeight="1" x14ac:dyDescent="0.15">
      <c r="F223" s="18"/>
      <c r="G223" s="75"/>
      <c r="J223" s="19"/>
      <c r="K223" s="19"/>
      <c r="L223" s="19"/>
      <c r="M223" s="19"/>
      <c r="N223" s="19"/>
      <c r="P223" s="19"/>
      <c r="Q223" s="19"/>
      <c r="R223" s="19"/>
      <c r="T223" s="19"/>
      <c r="U223" s="19"/>
      <c r="V223" s="19"/>
      <c r="Z223" s="19"/>
      <c r="AD223" s="19"/>
    </row>
    <row r="224" spans="6:30" ht="19.899999999999999" customHeight="1" x14ac:dyDescent="0.15">
      <c r="F224" s="18"/>
      <c r="G224" s="75"/>
      <c r="J224" s="19"/>
      <c r="K224" s="19"/>
      <c r="L224" s="19"/>
      <c r="M224" s="19"/>
      <c r="N224" s="19"/>
      <c r="P224" s="19"/>
      <c r="Q224" s="19"/>
      <c r="R224" s="19"/>
      <c r="T224" s="19"/>
      <c r="U224" s="19"/>
      <c r="V224" s="19"/>
      <c r="Z224" s="19"/>
      <c r="AD224" s="19"/>
    </row>
    <row r="225" spans="6:30" ht="19.899999999999999" customHeight="1" x14ac:dyDescent="0.15">
      <c r="F225" s="18"/>
      <c r="G225" s="75"/>
      <c r="J225" s="19"/>
      <c r="K225" s="19"/>
      <c r="L225" s="19"/>
      <c r="M225" s="19"/>
      <c r="N225" s="19"/>
      <c r="P225" s="19"/>
      <c r="Q225" s="19"/>
      <c r="R225" s="19"/>
      <c r="T225" s="19"/>
      <c r="U225" s="19"/>
      <c r="V225" s="19"/>
      <c r="Z225" s="19"/>
      <c r="AD225" s="19"/>
    </row>
    <row r="226" spans="6:30" ht="19.899999999999999" customHeight="1" x14ac:dyDescent="0.15">
      <c r="F226" s="18"/>
      <c r="G226" s="75"/>
      <c r="J226" s="19"/>
      <c r="K226" s="19"/>
      <c r="L226" s="19"/>
      <c r="M226" s="19"/>
      <c r="N226" s="19"/>
      <c r="P226" s="19"/>
      <c r="Q226" s="19"/>
      <c r="R226" s="19"/>
      <c r="T226" s="19"/>
      <c r="U226" s="19"/>
      <c r="V226" s="19"/>
      <c r="Z226" s="19"/>
      <c r="AD226" s="19"/>
    </row>
    <row r="227" spans="6:30" ht="19.899999999999999" customHeight="1" x14ac:dyDescent="0.15">
      <c r="F227" s="18"/>
      <c r="G227" s="75"/>
      <c r="J227" s="19"/>
      <c r="K227" s="19"/>
      <c r="L227" s="19"/>
      <c r="M227" s="19"/>
      <c r="N227" s="19"/>
      <c r="P227" s="19"/>
      <c r="Q227" s="19"/>
      <c r="R227" s="19"/>
      <c r="T227" s="19"/>
      <c r="U227" s="19"/>
      <c r="V227" s="19"/>
      <c r="Z227" s="19"/>
      <c r="AD227" s="19"/>
    </row>
    <row r="228" spans="6:30" ht="19.899999999999999" customHeight="1" x14ac:dyDescent="0.15">
      <c r="F228" s="18"/>
      <c r="G228" s="75"/>
      <c r="J228" s="19"/>
      <c r="K228" s="19"/>
      <c r="L228" s="19"/>
      <c r="M228" s="19"/>
      <c r="N228" s="19"/>
      <c r="P228" s="19"/>
      <c r="Q228" s="19"/>
      <c r="R228" s="19"/>
      <c r="T228" s="19"/>
      <c r="U228" s="19"/>
      <c r="V228" s="19"/>
      <c r="Z228" s="19"/>
      <c r="AD228" s="19"/>
    </row>
    <row r="229" spans="6:30" ht="19.899999999999999" customHeight="1" x14ac:dyDescent="0.15">
      <c r="F229" s="18"/>
      <c r="G229" s="75"/>
      <c r="J229" s="19"/>
      <c r="K229" s="19"/>
      <c r="L229" s="19"/>
      <c r="M229" s="19"/>
      <c r="N229" s="19"/>
      <c r="P229" s="19"/>
      <c r="Q229" s="19"/>
      <c r="R229" s="19"/>
      <c r="T229" s="19"/>
      <c r="U229" s="19"/>
      <c r="V229" s="19"/>
      <c r="Z229" s="19"/>
      <c r="AD229" s="19"/>
    </row>
    <row r="230" spans="6:30" ht="19.899999999999999" customHeight="1" x14ac:dyDescent="0.15">
      <c r="F230" s="18"/>
      <c r="G230" s="75"/>
      <c r="J230" s="19"/>
      <c r="K230" s="19"/>
      <c r="L230" s="19"/>
      <c r="M230" s="19"/>
      <c r="N230" s="19"/>
      <c r="P230" s="19"/>
      <c r="Q230" s="19"/>
      <c r="R230" s="19"/>
      <c r="T230" s="19"/>
      <c r="U230" s="19"/>
      <c r="V230" s="19"/>
      <c r="Z230" s="19"/>
      <c r="AD230" s="19"/>
    </row>
    <row r="231" spans="6:30" ht="19.899999999999999" customHeight="1" x14ac:dyDescent="0.15">
      <c r="F231" s="18"/>
      <c r="G231" s="75"/>
      <c r="J231" s="19"/>
      <c r="K231" s="19"/>
      <c r="L231" s="19"/>
      <c r="M231" s="19"/>
      <c r="N231" s="19"/>
      <c r="P231" s="19"/>
      <c r="Q231" s="19"/>
      <c r="R231" s="19"/>
      <c r="T231" s="19"/>
      <c r="U231" s="19"/>
      <c r="V231" s="19"/>
      <c r="Z231" s="19"/>
      <c r="AD231" s="19"/>
    </row>
    <row r="232" spans="6:30" ht="19.899999999999999" customHeight="1" x14ac:dyDescent="0.15">
      <c r="F232" s="18"/>
      <c r="G232" s="75"/>
      <c r="J232" s="19"/>
      <c r="K232" s="19"/>
      <c r="L232" s="19"/>
      <c r="M232" s="19"/>
      <c r="N232" s="19"/>
      <c r="P232" s="19"/>
      <c r="Q232" s="19"/>
      <c r="R232" s="19"/>
      <c r="T232" s="19"/>
      <c r="U232" s="19"/>
      <c r="V232" s="19"/>
      <c r="Z232" s="19"/>
      <c r="AD232" s="19"/>
    </row>
    <row r="233" spans="6:30" ht="19.899999999999999" customHeight="1" x14ac:dyDescent="0.15">
      <c r="F233" s="18"/>
      <c r="G233" s="75"/>
      <c r="J233" s="19"/>
      <c r="K233" s="19"/>
      <c r="L233" s="19"/>
      <c r="M233" s="19"/>
      <c r="N233" s="19"/>
      <c r="P233" s="19"/>
      <c r="Q233" s="19"/>
      <c r="R233" s="19"/>
      <c r="T233" s="19"/>
      <c r="U233" s="19"/>
      <c r="V233" s="19"/>
      <c r="Z233" s="19"/>
      <c r="AD233" s="19"/>
    </row>
    <row r="234" spans="6:30" ht="19.899999999999999" customHeight="1" x14ac:dyDescent="0.15">
      <c r="F234" s="18"/>
      <c r="G234" s="75"/>
      <c r="J234" s="19"/>
      <c r="K234" s="19"/>
      <c r="L234" s="19"/>
      <c r="M234" s="19"/>
      <c r="N234" s="19"/>
      <c r="P234" s="19"/>
      <c r="Q234" s="19"/>
      <c r="R234" s="19"/>
      <c r="T234" s="19"/>
      <c r="U234" s="19"/>
      <c r="V234" s="19"/>
      <c r="Z234" s="19"/>
      <c r="AD234" s="19"/>
    </row>
    <row r="235" spans="6:30" ht="19.899999999999999" customHeight="1" x14ac:dyDescent="0.15">
      <c r="F235" s="18"/>
      <c r="G235" s="75"/>
      <c r="J235" s="19"/>
      <c r="K235" s="19"/>
      <c r="L235" s="19"/>
      <c r="M235" s="19"/>
      <c r="N235" s="19"/>
      <c r="P235" s="19"/>
      <c r="Q235" s="19"/>
      <c r="R235" s="19"/>
      <c r="T235" s="19"/>
      <c r="U235" s="19"/>
      <c r="V235" s="19"/>
      <c r="Z235" s="19"/>
      <c r="AD235" s="19"/>
    </row>
    <row r="236" spans="6:30" ht="19.899999999999999" customHeight="1" x14ac:dyDescent="0.15">
      <c r="F236" s="18"/>
      <c r="G236" s="75"/>
      <c r="J236" s="19"/>
      <c r="K236" s="19"/>
      <c r="L236" s="19"/>
      <c r="M236" s="19"/>
      <c r="N236" s="19"/>
      <c r="P236" s="19"/>
      <c r="Q236" s="19"/>
      <c r="R236" s="19"/>
      <c r="T236" s="19"/>
      <c r="U236" s="19"/>
      <c r="V236" s="19"/>
      <c r="Z236" s="19"/>
      <c r="AD236" s="19"/>
    </row>
    <row r="237" spans="6:30" ht="19.899999999999999" customHeight="1" x14ac:dyDescent="0.15">
      <c r="F237" s="18"/>
      <c r="G237" s="75"/>
      <c r="J237" s="19"/>
      <c r="K237" s="19"/>
      <c r="L237" s="19"/>
      <c r="M237" s="19"/>
      <c r="N237" s="19"/>
      <c r="P237" s="19"/>
      <c r="Q237" s="19"/>
      <c r="R237" s="19"/>
      <c r="T237" s="19"/>
      <c r="U237" s="19"/>
      <c r="V237" s="19"/>
      <c r="Z237" s="19"/>
      <c r="AD237" s="19"/>
    </row>
    <row r="238" spans="6:30" ht="19.899999999999999" customHeight="1" x14ac:dyDescent="0.15">
      <c r="F238" s="18"/>
      <c r="G238" s="75"/>
      <c r="J238" s="19"/>
      <c r="K238" s="19"/>
      <c r="L238" s="19"/>
      <c r="M238" s="19"/>
      <c r="N238" s="19"/>
      <c r="P238" s="19"/>
      <c r="Q238" s="19"/>
      <c r="R238" s="19"/>
      <c r="T238" s="19"/>
      <c r="U238" s="19"/>
      <c r="V238" s="19"/>
      <c r="Z238" s="19"/>
      <c r="AD238" s="19"/>
    </row>
    <row r="239" spans="6:30" ht="19.899999999999999" customHeight="1" x14ac:dyDescent="0.15">
      <c r="F239" s="18"/>
      <c r="G239" s="75"/>
      <c r="J239" s="19"/>
      <c r="K239" s="19"/>
      <c r="L239" s="19"/>
      <c r="M239" s="19"/>
      <c r="N239" s="19"/>
      <c r="P239" s="19"/>
      <c r="Q239" s="19"/>
      <c r="R239" s="19"/>
      <c r="T239" s="19"/>
      <c r="U239" s="19"/>
      <c r="V239" s="19"/>
      <c r="Z239" s="19"/>
      <c r="AD239" s="19"/>
    </row>
    <row r="240" spans="6:30" ht="19.899999999999999" customHeight="1" x14ac:dyDescent="0.15">
      <c r="F240" s="18"/>
      <c r="G240" s="75"/>
      <c r="J240" s="19"/>
      <c r="K240" s="19"/>
      <c r="L240" s="19"/>
      <c r="M240" s="19"/>
      <c r="N240" s="19"/>
      <c r="P240" s="19"/>
      <c r="Q240" s="19"/>
      <c r="R240" s="19"/>
      <c r="T240" s="19"/>
      <c r="U240" s="19"/>
      <c r="V240" s="19"/>
      <c r="Z240" s="19"/>
      <c r="AD240" s="19"/>
    </row>
    <row r="241" spans="6:30" ht="19.899999999999999" customHeight="1" x14ac:dyDescent="0.15">
      <c r="F241" s="18"/>
      <c r="G241" s="75"/>
      <c r="J241" s="19"/>
      <c r="K241" s="19"/>
      <c r="L241" s="19"/>
      <c r="M241" s="19"/>
      <c r="N241" s="19"/>
      <c r="P241" s="19"/>
      <c r="Q241" s="19"/>
      <c r="R241" s="19"/>
      <c r="T241" s="19"/>
      <c r="U241" s="19"/>
      <c r="V241" s="19"/>
      <c r="Z241" s="19"/>
      <c r="AD241" s="19"/>
    </row>
    <row r="242" spans="6:30" ht="19.899999999999999" customHeight="1" x14ac:dyDescent="0.15">
      <c r="F242" s="18"/>
      <c r="G242" s="75"/>
      <c r="J242" s="19"/>
      <c r="K242" s="19"/>
      <c r="L242" s="19"/>
      <c r="M242" s="19"/>
      <c r="N242" s="19"/>
      <c r="P242" s="19"/>
      <c r="Q242" s="19"/>
      <c r="R242" s="19"/>
      <c r="T242" s="19"/>
      <c r="U242" s="19"/>
      <c r="V242" s="19"/>
      <c r="Z242" s="19"/>
      <c r="AD242" s="19"/>
    </row>
    <row r="243" spans="6:30" ht="19.899999999999999" customHeight="1" x14ac:dyDescent="0.15">
      <c r="F243" s="18"/>
      <c r="G243" s="75"/>
      <c r="J243" s="19"/>
      <c r="K243" s="19"/>
      <c r="L243" s="19"/>
      <c r="M243" s="19"/>
      <c r="N243" s="19"/>
      <c r="P243" s="19"/>
      <c r="Q243" s="19"/>
      <c r="R243" s="19"/>
      <c r="T243" s="19"/>
      <c r="U243" s="19"/>
      <c r="V243" s="19"/>
      <c r="Z243" s="19"/>
      <c r="AD243" s="19"/>
    </row>
    <row r="244" spans="6:30" ht="19.899999999999999" customHeight="1" x14ac:dyDescent="0.15">
      <c r="F244" s="18"/>
      <c r="G244" s="75"/>
      <c r="J244" s="19"/>
      <c r="K244" s="19"/>
      <c r="L244" s="19"/>
      <c r="M244" s="19"/>
      <c r="N244" s="19"/>
      <c r="P244" s="19"/>
      <c r="Q244" s="19"/>
      <c r="R244" s="19"/>
      <c r="T244" s="19"/>
      <c r="U244" s="19"/>
      <c r="V244" s="19"/>
      <c r="Z244" s="19"/>
      <c r="AD244" s="19"/>
    </row>
    <row r="245" spans="6:30" ht="19.899999999999999" customHeight="1" x14ac:dyDescent="0.15">
      <c r="F245" s="18"/>
      <c r="G245" s="75"/>
      <c r="J245" s="19"/>
      <c r="K245" s="19"/>
      <c r="L245" s="19"/>
      <c r="M245" s="19"/>
      <c r="N245" s="19"/>
      <c r="P245" s="19"/>
      <c r="Q245" s="19"/>
      <c r="R245" s="19"/>
      <c r="T245" s="19"/>
      <c r="U245" s="19"/>
      <c r="V245" s="19"/>
      <c r="Z245" s="19"/>
      <c r="AD245" s="19"/>
    </row>
    <row r="246" spans="6:30" ht="19.899999999999999" customHeight="1" x14ac:dyDescent="0.15">
      <c r="F246" s="18"/>
      <c r="G246" s="75"/>
      <c r="J246" s="19"/>
      <c r="K246" s="19"/>
      <c r="L246" s="19"/>
      <c r="M246" s="19"/>
      <c r="N246" s="19"/>
      <c r="P246" s="19"/>
      <c r="Q246" s="19"/>
      <c r="R246" s="19"/>
      <c r="T246" s="19"/>
      <c r="U246" s="19"/>
      <c r="V246" s="19"/>
      <c r="Z246" s="19"/>
      <c r="AD246" s="19"/>
    </row>
    <row r="247" spans="6:30" ht="19.899999999999999" customHeight="1" x14ac:dyDescent="0.15">
      <c r="F247" s="18"/>
      <c r="G247" s="75"/>
      <c r="J247" s="19"/>
      <c r="K247" s="19"/>
      <c r="L247" s="19"/>
      <c r="M247" s="19"/>
      <c r="N247" s="19"/>
      <c r="P247" s="19"/>
      <c r="Q247" s="19"/>
      <c r="R247" s="19"/>
      <c r="T247" s="19"/>
      <c r="U247" s="19"/>
      <c r="V247" s="19"/>
      <c r="Z247" s="19"/>
      <c r="AD247" s="19"/>
    </row>
    <row r="248" spans="6:30" ht="19.899999999999999" customHeight="1" x14ac:dyDescent="0.15">
      <c r="F248" s="18"/>
      <c r="G248" s="75"/>
      <c r="J248" s="19"/>
      <c r="K248" s="19"/>
      <c r="L248" s="19"/>
      <c r="M248" s="19"/>
      <c r="N248" s="19"/>
      <c r="P248" s="19"/>
      <c r="Q248" s="19"/>
      <c r="R248" s="19"/>
      <c r="T248" s="19"/>
      <c r="U248" s="19"/>
      <c r="V248" s="19"/>
      <c r="Z248" s="19"/>
      <c r="AD248" s="19"/>
    </row>
    <row r="249" spans="6:30" ht="19.899999999999999" customHeight="1" x14ac:dyDescent="0.15">
      <c r="F249" s="18"/>
      <c r="G249" s="75"/>
      <c r="J249" s="19"/>
      <c r="K249" s="19"/>
      <c r="L249" s="19"/>
      <c r="M249" s="19"/>
      <c r="N249" s="19"/>
      <c r="P249" s="19"/>
      <c r="Q249" s="19"/>
      <c r="R249" s="19"/>
      <c r="T249" s="19"/>
      <c r="U249" s="19"/>
      <c r="V249" s="19"/>
      <c r="Z249" s="19"/>
      <c r="AD249" s="19"/>
    </row>
    <row r="250" spans="6:30" ht="19.899999999999999" customHeight="1" x14ac:dyDescent="0.15">
      <c r="F250" s="18"/>
      <c r="G250" s="75"/>
      <c r="J250" s="19"/>
      <c r="K250" s="19"/>
      <c r="L250" s="19"/>
      <c r="M250" s="19"/>
      <c r="N250" s="19"/>
      <c r="P250" s="19"/>
      <c r="Q250" s="19"/>
      <c r="R250" s="19"/>
      <c r="T250" s="19"/>
      <c r="U250" s="19"/>
      <c r="V250" s="19"/>
      <c r="Z250" s="19"/>
      <c r="AD250" s="19"/>
    </row>
    <row r="251" spans="6:30" ht="19.899999999999999" customHeight="1" x14ac:dyDescent="0.15">
      <c r="F251" s="18"/>
      <c r="G251" s="75"/>
      <c r="J251" s="19"/>
      <c r="K251" s="19"/>
      <c r="L251" s="19"/>
      <c r="M251" s="19"/>
      <c r="N251" s="19"/>
      <c r="P251" s="19"/>
      <c r="Q251" s="19"/>
      <c r="R251" s="19"/>
      <c r="T251" s="19"/>
      <c r="U251" s="19"/>
      <c r="V251" s="19"/>
      <c r="Z251" s="19"/>
      <c r="AD251" s="19"/>
    </row>
    <row r="252" spans="6:30" ht="19.899999999999999" customHeight="1" x14ac:dyDescent="0.15">
      <c r="F252" s="18"/>
      <c r="G252" s="75"/>
      <c r="J252" s="19"/>
      <c r="K252" s="19"/>
      <c r="L252" s="19"/>
      <c r="M252" s="19"/>
      <c r="N252" s="19"/>
      <c r="P252" s="19"/>
      <c r="Q252" s="19"/>
      <c r="R252" s="19"/>
      <c r="T252" s="19"/>
      <c r="U252" s="19"/>
      <c r="V252" s="19"/>
      <c r="Z252" s="19"/>
      <c r="AD252" s="19"/>
    </row>
    <row r="253" spans="6:30" ht="19.899999999999999" customHeight="1" x14ac:dyDescent="0.15">
      <c r="F253" s="18"/>
      <c r="G253" s="75"/>
      <c r="J253" s="19"/>
      <c r="K253" s="19"/>
      <c r="L253" s="19"/>
      <c r="M253" s="19"/>
      <c r="N253" s="19"/>
      <c r="P253" s="19"/>
      <c r="Q253" s="19"/>
      <c r="R253" s="19"/>
      <c r="T253" s="19"/>
      <c r="U253" s="19"/>
      <c r="V253" s="19"/>
      <c r="Z253" s="19"/>
      <c r="AD253" s="19"/>
    </row>
    <row r="254" spans="6:30" ht="19.899999999999999" customHeight="1" x14ac:dyDescent="0.15">
      <c r="F254" s="18"/>
      <c r="G254" s="75"/>
      <c r="J254" s="19"/>
      <c r="K254" s="19"/>
      <c r="L254" s="19"/>
      <c r="M254" s="19"/>
      <c r="N254" s="19"/>
      <c r="P254" s="19"/>
      <c r="Q254" s="19"/>
      <c r="R254" s="19"/>
      <c r="T254" s="19"/>
      <c r="U254" s="19"/>
      <c r="V254" s="19"/>
      <c r="Z254" s="19"/>
      <c r="AD254" s="19"/>
    </row>
    <row r="255" spans="6:30" ht="19.899999999999999" customHeight="1" x14ac:dyDescent="0.15">
      <c r="F255" s="18"/>
      <c r="G255" s="75"/>
      <c r="J255" s="19"/>
      <c r="K255" s="19"/>
      <c r="L255" s="19"/>
      <c r="M255" s="19"/>
      <c r="N255" s="19"/>
      <c r="P255" s="19"/>
      <c r="Q255" s="19"/>
      <c r="R255" s="19"/>
      <c r="T255" s="19"/>
      <c r="U255" s="19"/>
      <c r="V255" s="19"/>
      <c r="Z255" s="19"/>
      <c r="AD255" s="19"/>
    </row>
    <row r="256" spans="6:30" ht="19.899999999999999" customHeight="1" x14ac:dyDescent="0.15">
      <c r="F256" s="18"/>
      <c r="G256" s="75"/>
      <c r="J256" s="19"/>
      <c r="K256" s="19"/>
      <c r="L256" s="19"/>
      <c r="M256" s="19"/>
      <c r="N256" s="19"/>
      <c r="P256" s="19"/>
      <c r="Q256" s="19"/>
      <c r="R256" s="19"/>
      <c r="T256" s="19"/>
      <c r="U256" s="19"/>
      <c r="V256" s="19"/>
      <c r="Z256" s="19"/>
      <c r="AD256" s="19"/>
    </row>
    <row r="257" spans="6:30" ht="19.899999999999999" customHeight="1" x14ac:dyDescent="0.15">
      <c r="F257" s="18"/>
      <c r="G257" s="75"/>
      <c r="J257" s="19"/>
      <c r="K257" s="19"/>
      <c r="L257" s="19"/>
      <c r="M257" s="19"/>
      <c r="N257" s="19"/>
      <c r="P257" s="19"/>
      <c r="Q257" s="19"/>
      <c r="R257" s="19"/>
      <c r="T257" s="19"/>
      <c r="U257" s="19"/>
      <c r="V257" s="19"/>
      <c r="Z257" s="19"/>
      <c r="AD257" s="19"/>
    </row>
    <row r="258" spans="6:30" ht="19.899999999999999" customHeight="1" x14ac:dyDescent="0.15">
      <c r="F258" s="18"/>
      <c r="G258" s="75"/>
      <c r="J258" s="19"/>
      <c r="K258" s="19"/>
      <c r="L258" s="19"/>
      <c r="M258" s="19"/>
      <c r="N258" s="19"/>
      <c r="P258" s="19"/>
      <c r="Q258" s="19"/>
      <c r="R258" s="19"/>
      <c r="T258" s="19"/>
      <c r="U258" s="19"/>
      <c r="V258" s="19"/>
      <c r="Z258" s="19"/>
      <c r="AD258" s="19"/>
    </row>
    <row r="259" spans="6:30" ht="19.899999999999999" customHeight="1" x14ac:dyDescent="0.15">
      <c r="F259" s="18"/>
      <c r="G259" s="75"/>
      <c r="J259" s="19"/>
      <c r="K259" s="19"/>
      <c r="L259" s="19"/>
      <c r="M259" s="19"/>
      <c r="N259" s="19"/>
      <c r="P259" s="19"/>
      <c r="Q259" s="19"/>
      <c r="R259" s="19"/>
      <c r="T259" s="19"/>
      <c r="U259" s="19"/>
      <c r="V259" s="19"/>
      <c r="Z259" s="19"/>
      <c r="AD259" s="19"/>
    </row>
    <row r="260" spans="6:30" ht="19.899999999999999" customHeight="1" x14ac:dyDescent="0.15">
      <c r="F260" s="18"/>
      <c r="G260" s="75"/>
      <c r="J260" s="19"/>
      <c r="K260" s="19"/>
      <c r="L260" s="19"/>
      <c r="M260" s="19"/>
      <c r="N260" s="19"/>
      <c r="P260" s="19"/>
      <c r="Q260" s="19"/>
      <c r="R260" s="19"/>
      <c r="T260" s="19"/>
      <c r="U260" s="19"/>
      <c r="V260" s="19"/>
      <c r="Z260" s="19"/>
      <c r="AD260" s="19"/>
    </row>
    <row r="261" spans="6:30" ht="19.899999999999999" customHeight="1" x14ac:dyDescent="0.15">
      <c r="F261" s="18"/>
      <c r="G261" s="75"/>
      <c r="J261" s="19"/>
      <c r="K261" s="19"/>
      <c r="L261" s="19"/>
      <c r="M261" s="19"/>
      <c r="N261" s="19"/>
      <c r="P261" s="19"/>
      <c r="Q261" s="19"/>
      <c r="R261" s="19"/>
      <c r="T261" s="19"/>
      <c r="U261" s="19"/>
      <c r="V261" s="19"/>
      <c r="Z261" s="19"/>
      <c r="AD261" s="19"/>
    </row>
    <row r="262" spans="6:30" ht="19.899999999999999" customHeight="1" x14ac:dyDescent="0.15">
      <c r="F262" s="18"/>
      <c r="G262" s="75"/>
      <c r="J262" s="19"/>
      <c r="K262" s="19"/>
      <c r="L262" s="19"/>
      <c r="M262" s="19"/>
      <c r="N262" s="19"/>
      <c r="P262" s="19"/>
      <c r="Q262" s="19"/>
      <c r="R262" s="19"/>
      <c r="T262" s="19"/>
      <c r="U262" s="19"/>
      <c r="V262" s="19"/>
      <c r="Z262" s="19"/>
      <c r="AD262" s="19"/>
    </row>
    <row r="263" spans="6:30" ht="19.899999999999999" customHeight="1" x14ac:dyDescent="0.15">
      <c r="F263" s="18"/>
      <c r="G263" s="75"/>
      <c r="J263" s="19"/>
      <c r="K263" s="19"/>
      <c r="L263" s="19"/>
      <c r="M263" s="19"/>
      <c r="N263" s="19"/>
      <c r="P263" s="19"/>
      <c r="Q263" s="19"/>
      <c r="R263" s="19"/>
      <c r="T263" s="19"/>
      <c r="U263" s="19"/>
      <c r="V263" s="19"/>
      <c r="Z263" s="19"/>
      <c r="AD263" s="19"/>
    </row>
    <row r="264" spans="6:30" ht="19.899999999999999" customHeight="1" x14ac:dyDescent="0.15">
      <c r="F264" s="18"/>
      <c r="G264" s="75"/>
      <c r="J264" s="19"/>
      <c r="K264" s="19"/>
      <c r="L264" s="19"/>
      <c r="M264" s="19"/>
      <c r="N264" s="19"/>
      <c r="P264" s="19"/>
      <c r="Q264" s="19"/>
      <c r="R264" s="19"/>
      <c r="T264" s="19"/>
      <c r="U264" s="19"/>
      <c r="V264" s="19"/>
      <c r="Z264" s="19"/>
      <c r="AD264" s="19"/>
    </row>
    <row r="265" spans="6:30" ht="19.899999999999999" customHeight="1" x14ac:dyDescent="0.15">
      <c r="F265" s="18"/>
      <c r="G265" s="75"/>
      <c r="J265" s="19"/>
      <c r="K265" s="19"/>
      <c r="L265" s="19"/>
      <c r="M265" s="19"/>
      <c r="N265" s="19"/>
      <c r="P265" s="19"/>
      <c r="Q265" s="19"/>
      <c r="R265" s="19"/>
      <c r="T265" s="19"/>
      <c r="U265" s="19"/>
      <c r="V265" s="19"/>
      <c r="Z265" s="19"/>
      <c r="AD265" s="19"/>
    </row>
    <row r="266" spans="6:30" ht="19.899999999999999" customHeight="1" x14ac:dyDescent="0.15">
      <c r="F266" s="18"/>
      <c r="G266" s="75"/>
      <c r="J266" s="19"/>
      <c r="K266" s="19"/>
      <c r="L266" s="19"/>
      <c r="M266" s="19"/>
      <c r="N266" s="19"/>
      <c r="P266" s="19"/>
      <c r="Q266" s="19"/>
      <c r="R266" s="19"/>
      <c r="T266" s="19"/>
      <c r="U266" s="19"/>
      <c r="V266" s="19"/>
      <c r="Z266" s="19"/>
      <c r="AD266" s="19"/>
    </row>
    <row r="267" spans="6:30" ht="19.899999999999999" customHeight="1" x14ac:dyDescent="0.15">
      <c r="F267" s="18"/>
      <c r="G267" s="75"/>
      <c r="J267" s="19"/>
      <c r="K267" s="19"/>
      <c r="L267" s="19"/>
      <c r="M267" s="19"/>
      <c r="N267" s="19"/>
      <c r="P267" s="19"/>
      <c r="Q267" s="19"/>
      <c r="R267" s="19"/>
      <c r="T267" s="19"/>
      <c r="U267" s="19"/>
      <c r="V267" s="19"/>
      <c r="Z267" s="19"/>
      <c r="AD267" s="19"/>
    </row>
    <row r="268" spans="6:30" ht="19.899999999999999" customHeight="1" x14ac:dyDescent="0.15">
      <c r="F268" s="18"/>
      <c r="G268" s="75"/>
      <c r="J268" s="19"/>
      <c r="K268" s="19"/>
      <c r="L268" s="19"/>
      <c r="M268" s="19"/>
      <c r="N268" s="19"/>
      <c r="P268" s="19"/>
      <c r="Q268" s="19"/>
      <c r="R268" s="19"/>
      <c r="T268" s="19"/>
      <c r="U268" s="19"/>
      <c r="V268" s="19"/>
      <c r="Z268" s="19"/>
      <c r="AD268" s="19"/>
    </row>
    <row r="269" spans="6:30" ht="19.899999999999999" customHeight="1" x14ac:dyDescent="0.15">
      <c r="F269" s="18"/>
      <c r="G269" s="75"/>
      <c r="J269" s="19"/>
      <c r="K269" s="19"/>
      <c r="L269" s="19"/>
      <c r="M269" s="19"/>
      <c r="N269" s="19"/>
      <c r="P269" s="19"/>
      <c r="Q269" s="19"/>
      <c r="R269" s="19"/>
      <c r="T269" s="19"/>
      <c r="U269" s="19"/>
      <c r="V269" s="19"/>
      <c r="Z269" s="19"/>
      <c r="AD269" s="19"/>
    </row>
    <row r="270" spans="6:30" ht="19.899999999999999" customHeight="1" x14ac:dyDescent="0.15">
      <c r="F270" s="18"/>
      <c r="G270" s="75"/>
      <c r="J270" s="19"/>
      <c r="K270" s="19"/>
      <c r="L270" s="19"/>
      <c r="M270" s="19"/>
      <c r="N270" s="19"/>
      <c r="P270" s="19"/>
      <c r="Q270" s="19"/>
      <c r="R270" s="19"/>
      <c r="T270" s="19"/>
      <c r="U270" s="19"/>
      <c r="V270" s="19"/>
      <c r="Z270" s="19"/>
      <c r="AD270" s="19"/>
    </row>
    <row r="271" spans="6:30" ht="19.899999999999999" customHeight="1" x14ac:dyDescent="0.15">
      <c r="F271" s="18"/>
      <c r="G271" s="75"/>
      <c r="J271" s="19"/>
      <c r="K271" s="19"/>
      <c r="L271" s="19"/>
      <c r="M271" s="19"/>
      <c r="N271" s="19"/>
      <c r="P271" s="19"/>
      <c r="Q271" s="19"/>
      <c r="R271" s="19"/>
      <c r="T271" s="19"/>
      <c r="U271" s="19"/>
      <c r="V271" s="19"/>
      <c r="Z271" s="19"/>
      <c r="AD271" s="19"/>
    </row>
    <row r="272" spans="6:30" ht="19.899999999999999" customHeight="1" x14ac:dyDescent="0.15">
      <c r="F272" s="18"/>
      <c r="G272" s="75"/>
      <c r="J272" s="19"/>
      <c r="K272" s="19"/>
      <c r="L272" s="19"/>
      <c r="M272" s="19"/>
      <c r="N272" s="19"/>
      <c r="P272" s="19"/>
      <c r="Q272" s="19"/>
      <c r="R272" s="19"/>
      <c r="T272" s="19"/>
      <c r="U272" s="19"/>
      <c r="V272" s="19"/>
      <c r="Z272" s="19"/>
      <c r="AD272" s="19"/>
    </row>
    <row r="273" spans="6:30" ht="19.899999999999999" customHeight="1" x14ac:dyDescent="0.15">
      <c r="F273" s="18"/>
      <c r="G273" s="75"/>
      <c r="J273" s="19"/>
      <c r="K273" s="19"/>
      <c r="L273" s="19"/>
      <c r="M273" s="19"/>
      <c r="N273" s="19"/>
      <c r="P273" s="19"/>
      <c r="Q273" s="19"/>
      <c r="R273" s="19"/>
      <c r="T273" s="19"/>
      <c r="U273" s="19"/>
      <c r="V273" s="19"/>
      <c r="Z273" s="19"/>
      <c r="AD273" s="19"/>
    </row>
    <row r="274" spans="6:30" ht="19.899999999999999" customHeight="1" x14ac:dyDescent="0.15">
      <c r="F274" s="18"/>
      <c r="G274" s="75"/>
      <c r="J274" s="19"/>
      <c r="K274" s="19"/>
      <c r="L274" s="19"/>
      <c r="M274" s="19"/>
      <c r="N274" s="19"/>
      <c r="P274" s="19"/>
      <c r="Q274" s="19"/>
      <c r="R274" s="19"/>
      <c r="T274" s="19"/>
      <c r="U274" s="19"/>
      <c r="V274" s="19"/>
      <c r="Z274" s="19"/>
      <c r="AD274" s="19"/>
    </row>
    <row r="275" spans="6:30" ht="19.899999999999999" customHeight="1" x14ac:dyDescent="0.15">
      <c r="F275" s="18"/>
      <c r="G275" s="75"/>
      <c r="J275" s="19"/>
      <c r="K275" s="19"/>
      <c r="L275" s="19"/>
      <c r="M275" s="19"/>
      <c r="N275" s="19"/>
      <c r="P275" s="19"/>
      <c r="Q275" s="19"/>
      <c r="R275" s="19"/>
      <c r="T275" s="19"/>
      <c r="U275" s="19"/>
      <c r="V275" s="19"/>
      <c r="Z275" s="19"/>
      <c r="AD275" s="19"/>
    </row>
    <row r="276" spans="6:30" ht="19.899999999999999" customHeight="1" x14ac:dyDescent="0.15">
      <c r="F276" s="18"/>
      <c r="G276" s="75"/>
      <c r="J276" s="19"/>
      <c r="K276" s="19"/>
      <c r="L276" s="19"/>
      <c r="M276" s="19"/>
      <c r="N276" s="19"/>
      <c r="P276" s="19"/>
      <c r="Q276" s="19"/>
      <c r="R276" s="19"/>
      <c r="T276" s="19"/>
      <c r="U276" s="19"/>
      <c r="V276" s="19"/>
      <c r="Z276" s="19"/>
      <c r="AD276" s="19"/>
    </row>
    <row r="277" spans="6:30" ht="19.899999999999999" customHeight="1" x14ac:dyDescent="0.15">
      <c r="F277" s="18"/>
      <c r="G277" s="75"/>
      <c r="J277" s="19"/>
      <c r="K277" s="19"/>
      <c r="L277" s="19"/>
      <c r="M277" s="19"/>
      <c r="N277" s="19"/>
      <c r="P277" s="19"/>
      <c r="Q277" s="19"/>
      <c r="R277" s="19"/>
      <c r="T277" s="19"/>
      <c r="U277" s="19"/>
      <c r="V277" s="19"/>
      <c r="Z277" s="19"/>
      <c r="AD277" s="19"/>
    </row>
    <row r="278" spans="6:30" ht="19.899999999999999" customHeight="1" x14ac:dyDescent="0.15">
      <c r="F278" s="18"/>
      <c r="G278" s="75"/>
      <c r="J278" s="19"/>
      <c r="K278" s="19"/>
      <c r="L278" s="19"/>
      <c r="M278" s="19"/>
      <c r="N278" s="19"/>
      <c r="P278" s="19"/>
      <c r="Q278" s="19"/>
      <c r="R278" s="19"/>
      <c r="T278" s="19"/>
      <c r="U278" s="19"/>
      <c r="V278" s="19"/>
      <c r="Z278" s="19"/>
      <c r="AD278" s="19"/>
    </row>
    <row r="279" spans="6:30" ht="19.899999999999999" customHeight="1" x14ac:dyDescent="0.15">
      <c r="F279" s="18"/>
      <c r="G279" s="75"/>
      <c r="J279" s="19"/>
      <c r="K279" s="19"/>
      <c r="L279" s="19"/>
      <c r="M279" s="19"/>
      <c r="N279" s="19"/>
      <c r="P279" s="19"/>
      <c r="Q279" s="19"/>
      <c r="R279" s="19"/>
      <c r="T279" s="19"/>
      <c r="U279" s="19"/>
      <c r="V279" s="19"/>
      <c r="Z279" s="19"/>
      <c r="AD279" s="19"/>
    </row>
    <row r="280" spans="6:30" ht="19.899999999999999" customHeight="1" x14ac:dyDescent="0.15">
      <c r="F280" s="18"/>
      <c r="G280" s="75"/>
      <c r="J280" s="19"/>
      <c r="K280" s="19"/>
      <c r="L280" s="19"/>
      <c r="M280" s="19"/>
      <c r="N280" s="19"/>
      <c r="P280" s="19"/>
      <c r="Q280" s="19"/>
      <c r="R280" s="19"/>
      <c r="T280" s="19"/>
      <c r="U280" s="19"/>
      <c r="V280" s="19"/>
      <c r="Z280" s="19"/>
      <c r="AD280" s="19"/>
    </row>
    <row r="281" spans="6:30" ht="19.899999999999999" customHeight="1" x14ac:dyDescent="0.15">
      <c r="F281" s="18"/>
      <c r="G281" s="75"/>
      <c r="J281" s="19"/>
      <c r="K281" s="19"/>
      <c r="L281" s="19"/>
      <c r="M281" s="19"/>
      <c r="N281" s="19"/>
      <c r="P281" s="19"/>
      <c r="Q281" s="19"/>
      <c r="R281" s="19"/>
      <c r="T281" s="19"/>
      <c r="U281" s="19"/>
      <c r="V281" s="19"/>
      <c r="Z281" s="19"/>
      <c r="AD281" s="19"/>
    </row>
    <row r="282" spans="6:30" ht="19.899999999999999" customHeight="1" x14ac:dyDescent="0.15">
      <c r="F282" s="18"/>
      <c r="G282" s="75"/>
      <c r="J282" s="19"/>
      <c r="K282" s="19"/>
      <c r="L282" s="19"/>
      <c r="M282" s="19"/>
      <c r="N282" s="19"/>
      <c r="P282" s="19"/>
      <c r="Q282" s="19"/>
      <c r="R282" s="19"/>
      <c r="T282" s="19"/>
      <c r="U282" s="19"/>
      <c r="V282" s="19"/>
      <c r="Z282" s="19"/>
      <c r="AD282" s="19"/>
    </row>
    <row r="283" spans="6:30" ht="19.899999999999999" customHeight="1" x14ac:dyDescent="0.15">
      <c r="F283" s="18"/>
      <c r="G283" s="75"/>
      <c r="J283" s="19"/>
      <c r="K283" s="19"/>
      <c r="L283" s="19"/>
      <c r="M283" s="19"/>
      <c r="N283" s="19"/>
      <c r="P283" s="19"/>
      <c r="Q283" s="19"/>
      <c r="R283" s="19"/>
      <c r="T283" s="19"/>
      <c r="U283" s="19"/>
      <c r="V283" s="19"/>
      <c r="Z283" s="19"/>
      <c r="AD283" s="19"/>
    </row>
    <row r="284" spans="6:30" ht="19.899999999999999" customHeight="1" x14ac:dyDescent="0.15">
      <c r="F284" s="18"/>
      <c r="G284" s="75"/>
      <c r="J284" s="19"/>
      <c r="K284" s="19"/>
      <c r="L284" s="19"/>
      <c r="M284" s="19"/>
      <c r="N284" s="19"/>
      <c r="P284" s="19"/>
      <c r="Q284" s="19"/>
      <c r="R284" s="19"/>
      <c r="T284" s="19"/>
      <c r="U284" s="19"/>
      <c r="V284" s="19"/>
      <c r="Z284" s="19"/>
      <c r="AD284" s="19"/>
    </row>
    <row r="285" spans="6:30" ht="19.899999999999999" customHeight="1" x14ac:dyDescent="0.15">
      <c r="F285" s="18"/>
      <c r="G285" s="75"/>
      <c r="J285" s="19"/>
      <c r="K285" s="19"/>
      <c r="L285" s="19"/>
      <c r="M285" s="19"/>
      <c r="N285" s="19"/>
      <c r="P285" s="19"/>
      <c r="Q285" s="19"/>
      <c r="R285" s="19"/>
      <c r="T285" s="19"/>
      <c r="U285" s="19"/>
      <c r="V285" s="19"/>
      <c r="Z285" s="19"/>
      <c r="AD285" s="19"/>
    </row>
    <row r="286" spans="6:30" ht="19.899999999999999" customHeight="1" x14ac:dyDescent="0.15">
      <c r="F286" s="18"/>
      <c r="G286" s="75"/>
      <c r="J286" s="19"/>
      <c r="K286" s="19"/>
      <c r="L286" s="19"/>
      <c r="M286" s="19"/>
      <c r="N286" s="19"/>
      <c r="P286" s="19"/>
      <c r="Q286" s="19"/>
      <c r="R286" s="19"/>
      <c r="T286" s="19"/>
      <c r="U286" s="19"/>
      <c r="V286" s="19"/>
      <c r="Z286" s="19"/>
      <c r="AD286" s="19"/>
    </row>
    <row r="287" spans="6:30" ht="19.899999999999999" customHeight="1" x14ac:dyDescent="0.15">
      <c r="F287" s="18"/>
      <c r="G287" s="75"/>
      <c r="J287" s="19"/>
      <c r="K287" s="19"/>
      <c r="L287" s="19"/>
      <c r="M287" s="19"/>
      <c r="N287" s="19"/>
      <c r="P287" s="19"/>
      <c r="Q287" s="19"/>
      <c r="R287" s="19"/>
      <c r="T287" s="19"/>
      <c r="U287" s="19"/>
      <c r="V287" s="19"/>
      <c r="Z287" s="19"/>
      <c r="AD287" s="19"/>
    </row>
    <row r="288" spans="6:30" ht="19.899999999999999" customHeight="1" x14ac:dyDescent="0.15">
      <c r="F288" s="18"/>
      <c r="G288" s="75"/>
      <c r="J288" s="19"/>
      <c r="K288" s="19"/>
      <c r="L288" s="19"/>
      <c r="M288" s="19"/>
      <c r="N288" s="19"/>
      <c r="P288" s="19"/>
      <c r="Q288" s="19"/>
      <c r="R288" s="19"/>
      <c r="T288" s="19"/>
      <c r="U288" s="19"/>
      <c r="V288" s="19"/>
      <c r="Z288" s="19"/>
      <c r="AD288" s="19"/>
    </row>
    <row r="289" spans="6:30" ht="19.899999999999999" customHeight="1" x14ac:dyDescent="0.15">
      <c r="F289" s="18"/>
      <c r="G289" s="75"/>
      <c r="J289" s="19"/>
      <c r="K289" s="19"/>
      <c r="L289" s="19"/>
      <c r="M289" s="19"/>
      <c r="N289" s="19"/>
      <c r="P289" s="19"/>
      <c r="Q289" s="19"/>
      <c r="R289" s="19"/>
      <c r="T289" s="19"/>
      <c r="U289" s="19"/>
      <c r="V289" s="19"/>
      <c r="Z289" s="19"/>
      <c r="AD289" s="19"/>
    </row>
    <row r="290" spans="6:30" ht="19.899999999999999" customHeight="1" x14ac:dyDescent="0.15">
      <c r="F290" s="18"/>
      <c r="G290" s="75"/>
      <c r="J290" s="19"/>
      <c r="K290" s="19"/>
      <c r="L290" s="19"/>
      <c r="M290" s="19"/>
      <c r="N290" s="19"/>
      <c r="P290" s="19"/>
      <c r="Q290" s="19"/>
      <c r="R290" s="19"/>
      <c r="T290" s="19"/>
      <c r="U290" s="19"/>
      <c r="V290" s="19"/>
      <c r="Z290" s="19"/>
      <c r="AD290" s="19"/>
    </row>
    <row r="291" spans="6:30" ht="19.899999999999999" customHeight="1" x14ac:dyDescent="0.15">
      <c r="F291" s="18"/>
      <c r="G291" s="75"/>
      <c r="J291" s="19"/>
      <c r="K291" s="19"/>
      <c r="L291" s="19"/>
      <c r="M291" s="19"/>
      <c r="N291" s="19"/>
      <c r="P291" s="19"/>
      <c r="Q291" s="19"/>
      <c r="R291" s="19"/>
      <c r="T291" s="19"/>
      <c r="U291" s="19"/>
      <c r="V291" s="19"/>
      <c r="Z291" s="19"/>
      <c r="AD291" s="19"/>
    </row>
    <row r="292" spans="6:30" ht="19.899999999999999" customHeight="1" x14ac:dyDescent="0.15">
      <c r="F292" s="18"/>
      <c r="G292" s="75"/>
      <c r="J292" s="19"/>
      <c r="K292" s="19"/>
      <c r="L292" s="19"/>
      <c r="M292" s="19"/>
      <c r="N292" s="19"/>
      <c r="P292" s="19"/>
      <c r="Q292" s="19"/>
      <c r="R292" s="19"/>
      <c r="T292" s="19"/>
      <c r="U292" s="19"/>
      <c r="V292" s="19"/>
      <c r="Z292" s="19"/>
      <c r="AD292" s="19"/>
    </row>
    <row r="293" spans="6:30" ht="19.899999999999999" customHeight="1" x14ac:dyDescent="0.15">
      <c r="F293" s="18"/>
      <c r="G293" s="75"/>
      <c r="J293" s="19"/>
      <c r="K293" s="19"/>
      <c r="L293" s="19"/>
      <c r="M293" s="19"/>
      <c r="N293" s="19"/>
      <c r="P293" s="19"/>
      <c r="Q293" s="19"/>
      <c r="R293" s="19"/>
      <c r="T293" s="19"/>
      <c r="U293" s="19"/>
      <c r="V293" s="19"/>
      <c r="Z293" s="19"/>
      <c r="AD293" s="19"/>
    </row>
    <row r="294" spans="6:30" ht="19.899999999999999" customHeight="1" x14ac:dyDescent="0.15">
      <c r="F294" s="18"/>
      <c r="G294" s="75"/>
      <c r="J294" s="19"/>
      <c r="K294" s="19"/>
      <c r="L294" s="19"/>
      <c r="M294" s="19"/>
      <c r="N294" s="19"/>
      <c r="P294" s="19"/>
      <c r="Q294" s="19"/>
      <c r="R294" s="19"/>
      <c r="T294" s="19"/>
      <c r="U294" s="19"/>
      <c r="V294" s="19"/>
      <c r="Z294" s="19"/>
      <c r="AD294" s="19"/>
    </row>
    <row r="295" spans="6:30" ht="19.899999999999999" customHeight="1" x14ac:dyDescent="0.15">
      <c r="F295" s="18"/>
      <c r="G295" s="75"/>
      <c r="J295" s="19"/>
      <c r="K295" s="19"/>
      <c r="L295" s="19"/>
      <c r="M295" s="19"/>
      <c r="N295" s="19"/>
      <c r="P295" s="19"/>
      <c r="Q295" s="19"/>
      <c r="R295" s="19"/>
      <c r="T295" s="19"/>
      <c r="U295" s="19"/>
      <c r="V295" s="19"/>
      <c r="Z295" s="19"/>
      <c r="AD295" s="19"/>
    </row>
    <row r="296" spans="6:30" ht="19.899999999999999" customHeight="1" x14ac:dyDescent="0.15">
      <c r="F296" s="18"/>
      <c r="G296" s="75"/>
      <c r="J296" s="19"/>
      <c r="K296" s="19"/>
      <c r="L296" s="19"/>
      <c r="M296" s="19"/>
      <c r="N296" s="19"/>
      <c r="P296" s="19"/>
      <c r="Q296" s="19"/>
      <c r="R296" s="19"/>
      <c r="T296" s="19"/>
      <c r="U296" s="19"/>
      <c r="V296" s="19"/>
      <c r="Z296" s="19"/>
      <c r="AD296" s="19"/>
    </row>
    <row r="297" spans="6:30" ht="19.899999999999999" customHeight="1" x14ac:dyDescent="0.15">
      <c r="F297" s="18"/>
      <c r="G297" s="75"/>
      <c r="J297" s="19"/>
      <c r="K297" s="19"/>
      <c r="L297" s="19"/>
      <c r="M297" s="19"/>
      <c r="N297" s="19"/>
      <c r="P297" s="19"/>
      <c r="Q297" s="19"/>
      <c r="R297" s="19"/>
      <c r="T297" s="19"/>
      <c r="U297" s="19"/>
      <c r="V297" s="19"/>
      <c r="Z297" s="19"/>
      <c r="AD297" s="19"/>
    </row>
    <row r="298" spans="6:30" ht="19.899999999999999" customHeight="1" x14ac:dyDescent="0.15">
      <c r="F298" s="18"/>
      <c r="G298" s="75"/>
      <c r="J298" s="19"/>
      <c r="K298" s="19"/>
      <c r="L298" s="19"/>
      <c r="M298" s="19"/>
      <c r="N298" s="19"/>
      <c r="P298" s="19"/>
      <c r="Q298" s="19"/>
      <c r="R298" s="19"/>
      <c r="T298" s="19"/>
      <c r="U298" s="19"/>
      <c r="V298" s="19"/>
      <c r="Z298" s="19"/>
      <c r="AD298" s="19"/>
    </row>
    <row r="299" spans="6:30" ht="19.899999999999999" customHeight="1" x14ac:dyDescent="0.15">
      <c r="F299" s="18"/>
      <c r="G299" s="75"/>
      <c r="J299" s="19"/>
      <c r="K299" s="19"/>
      <c r="L299" s="19"/>
      <c r="M299" s="19"/>
      <c r="N299" s="19"/>
      <c r="P299" s="19"/>
      <c r="Q299" s="19"/>
      <c r="R299" s="19"/>
      <c r="T299" s="19"/>
      <c r="U299" s="19"/>
      <c r="V299" s="19"/>
      <c r="Z299" s="19"/>
      <c r="AD299" s="19"/>
    </row>
    <row r="300" spans="6:30" ht="19.899999999999999" customHeight="1" x14ac:dyDescent="0.15">
      <c r="F300" s="18"/>
      <c r="G300" s="75"/>
      <c r="J300" s="19"/>
      <c r="K300" s="19"/>
      <c r="L300" s="19"/>
      <c r="M300" s="19"/>
      <c r="N300" s="19"/>
      <c r="P300" s="19"/>
      <c r="Q300" s="19"/>
      <c r="R300" s="19"/>
      <c r="T300" s="19"/>
      <c r="U300" s="19"/>
      <c r="V300" s="19"/>
      <c r="Z300" s="19"/>
      <c r="AD300" s="19"/>
    </row>
    <row r="301" spans="6:30" ht="19.899999999999999" customHeight="1" x14ac:dyDescent="0.15">
      <c r="F301" s="18"/>
      <c r="G301" s="75"/>
      <c r="J301" s="19"/>
      <c r="K301" s="19"/>
      <c r="L301" s="19"/>
      <c r="M301" s="19"/>
      <c r="N301" s="19"/>
      <c r="P301" s="19"/>
      <c r="Q301" s="19"/>
      <c r="R301" s="19"/>
      <c r="T301" s="19"/>
      <c r="U301" s="19"/>
      <c r="V301" s="19"/>
      <c r="Z301" s="19"/>
      <c r="AD301" s="19"/>
    </row>
    <row r="302" spans="6:30" x14ac:dyDescent="0.15">
      <c r="F302" s="18"/>
      <c r="G302" s="75"/>
      <c r="J302" s="19"/>
      <c r="K302" s="19"/>
      <c r="L302" s="19"/>
      <c r="M302" s="19"/>
      <c r="N302" s="19"/>
      <c r="P302" s="19"/>
      <c r="Q302" s="19"/>
      <c r="R302" s="19"/>
      <c r="T302" s="19"/>
      <c r="U302" s="19"/>
      <c r="V302" s="19"/>
      <c r="Z302" s="19"/>
      <c r="AD302" s="19"/>
    </row>
    <row r="303" spans="6:30" x14ac:dyDescent="0.15">
      <c r="F303" s="18"/>
      <c r="G303" s="75"/>
      <c r="J303" s="19"/>
      <c r="K303" s="19"/>
      <c r="L303" s="19"/>
      <c r="M303" s="19"/>
      <c r="N303" s="19"/>
      <c r="P303" s="19"/>
      <c r="Q303" s="19"/>
      <c r="R303" s="19"/>
      <c r="T303" s="19"/>
      <c r="U303" s="19"/>
      <c r="V303" s="19"/>
      <c r="Z303" s="19"/>
      <c r="AD303" s="19"/>
    </row>
    <row r="304" spans="6:30" x14ac:dyDescent="0.15">
      <c r="F304" s="18"/>
      <c r="G304" s="75"/>
      <c r="J304" s="19"/>
      <c r="K304" s="19"/>
      <c r="L304" s="19"/>
      <c r="M304" s="19"/>
      <c r="N304" s="19"/>
      <c r="P304" s="19"/>
      <c r="Q304" s="19"/>
      <c r="R304" s="19"/>
      <c r="T304" s="19"/>
      <c r="U304" s="19"/>
      <c r="V304" s="19"/>
      <c r="Z304" s="19"/>
      <c r="AD304" s="19"/>
    </row>
    <row r="305" spans="6:30" x14ac:dyDescent="0.15">
      <c r="F305" s="18"/>
      <c r="G305" s="75"/>
      <c r="J305" s="19"/>
      <c r="K305" s="19"/>
      <c r="L305" s="19"/>
      <c r="M305" s="19"/>
      <c r="N305" s="19"/>
      <c r="P305" s="19"/>
      <c r="Q305" s="19"/>
      <c r="R305" s="19"/>
      <c r="T305" s="19"/>
      <c r="U305" s="19"/>
      <c r="V305" s="19"/>
      <c r="Z305" s="19"/>
      <c r="AD305" s="19"/>
    </row>
    <row r="306" spans="6:30" x14ac:dyDescent="0.15">
      <c r="F306" s="18"/>
      <c r="G306" s="75"/>
      <c r="J306" s="19"/>
      <c r="K306" s="19"/>
      <c r="L306" s="19"/>
      <c r="M306" s="19"/>
      <c r="N306" s="19"/>
      <c r="P306" s="19"/>
      <c r="Q306" s="19"/>
      <c r="R306" s="19"/>
      <c r="T306" s="19"/>
      <c r="U306" s="19"/>
      <c r="V306" s="19"/>
      <c r="Z306" s="19"/>
      <c r="AD306" s="19"/>
    </row>
    <row r="307" spans="6:30" x14ac:dyDescent="0.15">
      <c r="F307" s="18"/>
      <c r="G307" s="75"/>
      <c r="J307" s="19"/>
      <c r="K307" s="19"/>
      <c r="L307" s="19"/>
      <c r="M307" s="19"/>
      <c r="N307" s="19"/>
      <c r="P307" s="19"/>
      <c r="Q307" s="19"/>
      <c r="R307" s="19"/>
      <c r="T307" s="19"/>
      <c r="U307" s="19"/>
      <c r="V307" s="19"/>
      <c r="Z307" s="19"/>
      <c r="AD307" s="19"/>
    </row>
    <row r="308" spans="6:30" x14ac:dyDescent="0.15">
      <c r="F308" s="18"/>
      <c r="G308" s="75"/>
      <c r="J308" s="19"/>
      <c r="K308" s="19"/>
      <c r="L308" s="19"/>
      <c r="M308" s="19"/>
      <c r="N308" s="19"/>
      <c r="P308" s="19"/>
      <c r="Q308" s="19"/>
      <c r="R308" s="19"/>
      <c r="T308" s="19"/>
      <c r="U308" s="19"/>
      <c r="V308" s="19"/>
      <c r="Z308" s="19"/>
      <c r="AD308" s="19"/>
    </row>
    <row r="309" spans="6:30" x14ac:dyDescent="0.15">
      <c r="F309" s="18"/>
      <c r="G309" s="75"/>
      <c r="J309" s="19"/>
      <c r="K309" s="19"/>
      <c r="L309" s="19"/>
      <c r="M309" s="19"/>
      <c r="N309" s="19"/>
      <c r="P309" s="19"/>
      <c r="Q309" s="19"/>
      <c r="R309" s="19"/>
      <c r="T309" s="19"/>
      <c r="U309" s="19"/>
      <c r="V309" s="19"/>
      <c r="Z309" s="19"/>
      <c r="AD309" s="19"/>
    </row>
    <row r="310" spans="6:30" x14ac:dyDescent="0.15">
      <c r="F310" s="18"/>
      <c r="G310" s="75"/>
      <c r="J310" s="19"/>
      <c r="K310" s="19"/>
      <c r="L310" s="19"/>
      <c r="M310" s="19"/>
      <c r="N310" s="19"/>
      <c r="P310" s="19"/>
      <c r="Q310" s="19"/>
      <c r="R310" s="19"/>
      <c r="T310" s="19"/>
      <c r="U310" s="19"/>
      <c r="V310" s="19"/>
      <c r="Z310" s="19"/>
      <c r="AD310" s="19"/>
    </row>
    <row r="311" spans="6:30" x14ac:dyDescent="0.15">
      <c r="F311" s="18"/>
      <c r="G311" s="75"/>
      <c r="J311" s="19"/>
      <c r="K311" s="19"/>
      <c r="L311" s="19"/>
      <c r="M311" s="19"/>
      <c r="N311" s="19"/>
      <c r="P311" s="19"/>
      <c r="Q311" s="19"/>
      <c r="R311" s="19"/>
      <c r="T311" s="19"/>
      <c r="U311" s="19"/>
      <c r="V311" s="19"/>
      <c r="Z311" s="19"/>
      <c r="AD311" s="19"/>
    </row>
    <row r="312" spans="6:30" x14ac:dyDescent="0.15">
      <c r="F312" s="18"/>
      <c r="G312" s="75"/>
      <c r="J312" s="19"/>
      <c r="K312" s="19"/>
      <c r="L312" s="19"/>
      <c r="M312" s="19"/>
      <c r="N312" s="19"/>
      <c r="P312" s="19"/>
      <c r="Q312" s="19"/>
      <c r="R312" s="19"/>
      <c r="T312" s="19"/>
      <c r="U312" s="19"/>
      <c r="V312" s="19"/>
      <c r="Z312" s="19"/>
      <c r="AD312" s="19"/>
    </row>
    <row r="313" spans="6:30" x14ac:dyDescent="0.15">
      <c r="F313" s="18"/>
      <c r="G313" s="75"/>
      <c r="J313" s="19"/>
      <c r="K313" s="19"/>
      <c r="L313" s="19"/>
      <c r="M313" s="19"/>
      <c r="N313" s="19"/>
      <c r="P313" s="19"/>
      <c r="Q313" s="19"/>
      <c r="R313" s="19"/>
      <c r="T313" s="19"/>
      <c r="U313" s="19"/>
      <c r="V313" s="19"/>
      <c r="Z313" s="19"/>
      <c r="AD313" s="19"/>
    </row>
    <row r="314" spans="6:30" x14ac:dyDescent="0.15">
      <c r="F314" s="18"/>
      <c r="G314" s="75"/>
      <c r="J314" s="19"/>
      <c r="K314" s="19"/>
      <c r="L314" s="19"/>
      <c r="M314" s="19"/>
      <c r="N314" s="19"/>
      <c r="P314" s="19"/>
      <c r="Q314" s="19"/>
      <c r="R314" s="19"/>
      <c r="T314" s="19"/>
      <c r="U314" s="19"/>
      <c r="V314" s="19"/>
      <c r="Z314" s="19"/>
      <c r="AD314" s="19"/>
    </row>
    <row r="315" spans="6:30" x14ac:dyDescent="0.15">
      <c r="F315" s="18"/>
      <c r="G315" s="75"/>
      <c r="J315" s="19"/>
      <c r="K315" s="19"/>
      <c r="L315" s="19"/>
      <c r="M315" s="19"/>
      <c r="N315" s="19"/>
      <c r="P315" s="19"/>
      <c r="Q315" s="19"/>
      <c r="R315" s="19"/>
      <c r="T315" s="19"/>
      <c r="U315" s="19"/>
      <c r="V315" s="19"/>
      <c r="Z315" s="19"/>
      <c r="AD315" s="19"/>
    </row>
    <row r="316" spans="6:30" x14ac:dyDescent="0.15">
      <c r="F316" s="18"/>
      <c r="G316" s="75"/>
      <c r="J316" s="19"/>
      <c r="K316" s="19"/>
      <c r="L316" s="19"/>
      <c r="M316" s="19"/>
      <c r="N316" s="19"/>
      <c r="P316" s="19"/>
      <c r="Q316" s="19"/>
      <c r="R316" s="19"/>
      <c r="T316" s="19"/>
      <c r="U316" s="19"/>
      <c r="V316" s="19"/>
      <c r="Z316" s="19"/>
      <c r="AD316" s="19"/>
    </row>
    <row r="317" spans="6:30" x14ac:dyDescent="0.15">
      <c r="F317" s="18"/>
      <c r="G317" s="75"/>
      <c r="J317" s="19"/>
      <c r="K317" s="19"/>
      <c r="L317" s="19"/>
      <c r="M317" s="19"/>
      <c r="N317" s="19"/>
      <c r="P317" s="19"/>
      <c r="Q317" s="19"/>
      <c r="R317" s="19"/>
      <c r="T317" s="19"/>
      <c r="U317" s="19"/>
      <c r="V317" s="19"/>
      <c r="Z317" s="19"/>
      <c r="AD317" s="19"/>
    </row>
    <row r="318" spans="6:30" x14ac:dyDescent="0.15">
      <c r="F318" s="18"/>
      <c r="G318" s="75"/>
      <c r="J318" s="19"/>
      <c r="K318" s="19"/>
      <c r="L318" s="19"/>
      <c r="M318" s="19"/>
      <c r="N318" s="19"/>
      <c r="P318" s="19"/>
      <c r="Q318" s="19"/>
      <c r="R318" s="19"/>
      <c r="T318" s="19"/>
      <c r="U318" s="19"/>
      <c r="V318" s="19"/>
      <c r="Z318" s="19"/>
      <c r="AD318" s="19"/>
    </row>
    <row r="319" spans="6:30" x14ac:dyDescent="0.15">
      <c r="F319" s="18"/>
      <c r="G319" s="75"/>
      <c r="J319" s="19"/>
      <c r="K319" s="19"/>
      <c r="L319" s="19"/>
      <c r="M319" s="19"/>
      <c r="N319" s="19"/>
      <c r="P319" s="19"/>
      <c r="Q319" s="19"/>
      <c r="R319" s="19"/>
      <c r="T319" s="19"/>
      <c r="U319" s="19"/>
      <c r="V319" s="19"/>
      <c r="Z319" s="19"/>
      <c r="AD319" s="19"/>
    </row>
    <row r="320" spans="6:30" x14ac:dyDescent="0.15">
      <c r="F320" s="18"/>
      <c r="G320" s="75"/>
      <c r="J320" s="19"/>
      <c r="K320" s="19"/>
      <c r="L320" s="19"/>
      <c r="M320" s="19"/>
      <c r="N320" s="19"/>
      <c r="P320" s="19"/>
      <c r="Q320" s="19"/>
      <c r="R320" s="19"/>
      <c r="T320" s="19"/>
      <c r="U320" s="19"/>
      <c r="V320" s="19"/>
      <c r="Z320" s="19"/>
      <c r="AD320" s="19"/>
    </row>
    <row r="321" spans="6:30" x14ac:dyDescent="0.15">
      <c r="F321" s="18"/>
      <c r="G321" s="75"/>
      <c r="J321" s="19"/>
      <c r="K321" s="19"/>
      <c r="L321" s="19"/>
      <c r="M321" s="19"/>
      <c r="N321" s="19"/>
      <c r="P321" s="19"/>
      <c r="Q321" s="19"/>
      <c r="R321" s="19"/>
      <c r="T321" s="19"/>
      <c r="U321" s="19"/>
      <c r="V321" s="19"/>
      <c r="Z321" s="19"/>
      <c r="AD321" s="19"/>
    </row>
    <row r="322" spans="6:30" x14ac:dyDescent="0.15">
      <c r="F322" s="18"/>
      <c r="G322" s="75"/>
      <c r="J322" s="19"/>
      <c r="K322" s="19"/>
      <c r="L322" s="19"/>
      <c r="M322" s="19"/>
      <c r="N322" s="19"/>
      <c r="P322" s="19"/>
      <c r="Q322" s="19"/>
      <c r="R322" s="19"/>
      <c r="T322" s="19"/>
      <c r="U322" s="19"/>
      <c r="V322" s="19"/>
      <c r="Z322" s="19"/>
      <c r="AD322" s="19"/>
    </row>
    <row r="323" spans="6:30" x14ac:dyDescent="0.15">
      <c r="F323" s="18"/>
      <c r="G323" s="75"/>
      <c r="J323" s="19"/>
      <c r="K323" s="19"/>
      <c r="L323" s="19"/>
      <c r="M323" s="19"/>
      <c r="N323" s="19"/>
      <c r="P323" s="19"/>
      <c r="Q323" s="19"/>
      <c r="R323" s="19"/>
      <c r="T323" s="19"/>
      <c r="U323" s="19"/>
      <c r="V323" s="19"/>
      <c r="Z323" s="19"/>
      <c r="AD323" s="19"/>
    </row>
    <row r="324" spans="6:30" x14ac:dyDescent="0.15">
      <c r="F324" s="18"/>
      <c r="G324" s="75"/>
      <c r="J324" s="19"/>
      <c r="K324" s="19"/>
      <c r="L324" s="19"/>
      <c r="M324" s="19"/>
      <c r="N324" s="19"/>
      <c r="P324" s="19"/>
      <c r="Q324" s="19"/>
      <c r="R324" s="19"/>
      <c r="T324" s="19"/>
      <c r="U324" s="19"/>
      <c r="V324" s="19"/>
      <c r="Z324" s="19"/>
      <c r="AD324" s="19"/>
    </row>
    <row r="325" spans="6:30" x14ac:dyDescent="0.15">
      <c r="F325" s="18"/>
      <c r="G325" s="75"/>
      <c r="J325" s="19"/>
      <c r="K325" s="19"/>
      <c r="L325" s="19"/>
      <c r="M325" s="19"/>
      <c r="N325" s="19"/>
      <c r="P325" s="19"/>
      <c r="Q325" s="19"/>
      <c r="R325" s="19"/>
      <c r="T325" s="19"/>
      <c r="U325" s="19"/>
      <c r="V325" s="19"/>
      <c r="Z325" s="19"/>
      <c r="AD325" s="19"/>
    </row>
    <row r="326" spans="6:30" x14ac:dyDescent="0.15">
      <c r="F326" s="18"/>
      <c r="G326" s="75"/>
      <c r="J326" s="19"/>
      <c r="K326" s="19"/>
      <c r="L326" s="19"/>
      <c r="M326" s="19"/>
      <c r="N326" s="19"/>
      <c r="P326" s="19"/>
      <c r="Q326" s="19"/>
      <c r="R326" s="19"/>
      <c r="T326" s="19"/>
      <c r="U326" s="19"/>
      <c r="V326" s="19"/>
      <c r="Z326" s="19"/>
      <c r="AD326" s="19"/>
    </row>
    <row r="327" spans="6:30" x14ac:dyDescent="0.15">
      <c r="F327" s="18"/>
      <c r="G327" s="75"/>
      <c r="J327" s="19"/>
      <c r="K327" s="19"/>
      <c r="L327" s="19"/>
      <c r="M327" s="19"/>
      <c r="N327" s="19"/>
      <c r="P327" s="19"/>
      <c r="Q327" s="19"/>
      <c r="R327" s="19"/>
      <c r="T327" s="19"/>
      <c r="U327" s="19"/>
      <c r="V327" s="19"/>
      <c r="Z327" s="19"/>
      <c r="AD327" s="19"/>
    </row>
    <row r="328" spans="6:30" x14ac:dyDescent="0.15">
      <c r="F328" s="18"/>
      <c r="G328" s="75"/>
      <c r="J328" s="19"/>
      <c r="K328" s="19"/>
      <c r="L328" s="19"/>
      <c r="M328" s="19"/>
      <c r="N328" s="19"/>
      <c r="P328" s="19"/>
      <c r="Q328" s="19"/>
      <c r="R328" s="19"/>
      <c r="T328" s="19"/>
      <c r="U328" s="19"/>
      <c r="V328" s="19"/>
      <c r="Z328" s="19"/>
      <c r="AD328" s="19"/>
    </row>
    <row r="329" spans="6:30" x14ac:dyDescent="0.15">
      <c r="F329" s="18"/>
      <c r="G329" s="75"/>
      <c r="J329" s="19"/>
      <c r="K329" s="19"/>
      <c r="L329" s="19"/>
      <c r="M329" s="19"/>
      <c r="N329" s="19"/>
      <c r="P329" s="19"/>
      <c r="Q329" s="19"/>
      <c r="R329" s="19"/>
      <c r="T329" s="19"/>
      <c r="U329" s="19"/>
      <c r="V329" s="19"/>
      <c r="Z329" s="19"/>
      <c r="AD329" s="19"/>
    </row>
    <row r="330" spans="6:30" x14ac:dyDescent="0.15">
      <c r="F330" s="18"/>
      <c r="G330" s="75"/>
    </row>
    <row r="331" spans="6:30" x14ac:dyDescent="0.15">
      <c r="F331" s="18"/>
      <c r="G331" s="75"/>
    </row>
    <row r="332" spans="6:30" x14ac:dyDescent="0.15">
      <c r="F332" s="18"/>
      <c r="G332" s="75"/>
    </row>
    <row r="333" spans="6:30" x14ac:dyDescent="0.15">
      <c r="F333" s="18"/>
      <c r="G333" s="75"/>
    </row>
    <row r="334" spans="6:30" x14ac:dyDescent="0.15">
      <c r="F334" s="18"/>
      <c r="G334" s="75"/>
    </row>
    <row r="335" spans="6:30" x14ac:dyDescent="0.15">
      <c r="F335" s="18"/>
      <c r="G335" s="75"/>
    </row>
    <row r="336" spans="6:30" x14ac:dyDescent="0.15">
      <c r="F336" s="18"/>
      <c r="G336" s="75"/>
    </row>
    <row r="337" spans="6:7" x14ac:dyDescent="0.15">
      <c r="F337" s="18"/>
      <c r="G337" s="75"/>
    </row>
    <row r="338" spans="6:7" x14ac:dyDescent="0.15">
      <c r="F338" s="18"/>
      <c r="G338" s="75"/>
    </row>
    <row r="339" spans="6:7" x14ac:dyDescent="0.15">
      <c r="F339" s="18"/>
      <c r="G339" s="75"/>
    </row>
    <row r="340" spans="6:7" x14ac:dyDescent="0.15">
      <c r="F340" s="18"/>
      <c r="G340" s="75"/>
    </row>
    <row r="341" spans="6:7" x14ac:dyDescent="0.15">
      <c r="F341" s="18"/>
      <c r="G341" s="75"/>
    </row>
    <row r="342" spans="6:7" x14ac:dyDescent="0.15">
      <c r="F342" s="18"/>
      <c r="G342" s="75"/>
    </row>
    <row r="343" spans="6:7" x14ac:dyDescent="0.15">
      <c r="F343" s="18"/>
      <c r="G343" s="75"/>
    </row>
    <row r="344" spans="6:7" x14ac:dyDescent="0.15">
      <c r="F344" s="18"/>
      <c r="G344" s="75"/>
    </row>
    <row r="345" spans="6:7" x14ac:dyDescent="0.15">
      <c r="F345" s="18"/>
      <c r="G345" s="75"/>
    </row>
    <row r="346" spans="6:7" x14ac:dyDescent="0.15">
      <c r="F346" s="18"/>
      <c r="G346" s="75"/>
    </row>
    <row r="347" spans="6:7" x14ac:dyDescent="0.15">
      <c r="F347" s="18"/>
      <c r="G347" s="75"/>
    </row>
    <row r="348" spans="6:7" x14ac:dyDescent="0.15">
      <c r="F348" s="18"/>
      <c r="G348" s="75"/>
    </row>
    <row r="349" spans="6:7" x14ac:dyDescent="0.15">
      <c r="F349" s="18"/>
      <c r="G349" s="75"/>
    </row>
    <row r="350" spans="6:7" x14ac:dyDescent="0.15">
      <c r="F350" s="18"/>
      <c r="G350" s="75"/>
    </row>
    <row r="351" spans="6:7" x14ac:dyDescent="0.15">
      <c r="F351" s="18"/>
      <c r="G351" s="75"/>
    </row>
    <row r="352" spans="6:7" x14ac:dyDescent="0.15">
      <c r="F352" s="18"/>
      <c r="G352" s="75"/>
    </row>
    <row r="353" spans="6:7" x14ac:dyDescent="0.15">
      <c r="F353" s="18"/>
      <c r="G353" s="75"/>
    </row>
    <row r="354" spans="6:7" x14ac:dyDescent="0.15">
      <c r="F354" s="18"/>
      <c r="G354" s="75"/>
    </row>
    <row r="355" spans="6:7" x14ac:dyDescent="0.15">
      <c r="F355" s="18"/>
      <c r="G355" s="75"/>
    </row>
    <row r="356" spans="6:7" x14ac:dyDescent="0.15">
      <c r="F356" s="18"/>
      <c r="G356" s="75"/>
    </row>
    <row r="357" spans="6:7" x14ac:dyDescent="0.15">
      <c r="F357" s="18"/>
      <c r="G357" s="75"/>
    </row>
    <row r="358" spans="6:7" x14ac:dyDescent="0.15">
      <c r="F358" s="18"/>
      <c r="G358" s="75"/>
    </row>
    <row r="359" spans="6:7" x14ac:dyDescent="0.15">
      <c r="F359" s="18"/>
      <c r="G359" s="75"/>
    </row>
    <row r="360" spans="6:7" x14ac:dyDescent="0.15">
      <c r="F360" s="18"/>
      <c r="G360" s="75"/>
    </row>
    <row r="361" spans="6:7" x14ac:dyDescent="0.15">
      <c r="F361" s="18"/>
      <c r="G361" s="75"/>
    </row>
    <row r="362" spans="6:7" x14ac:dyDescent="0.15">
      <c r="F362" s="18"/>
      <c r="G362" s="75"/>
    </row>
    <row r="363" spans="6:7" x14ac:dyDescent="0.15">
      <c r="F363" s="18"/>
      <c r="G363" s="75"/>
    </row>
    <row r="364" spans="6:7" x14ac:dyDescent="0.15">
      <c r="F364" s="18"/>
      <c r="G364" s="75"/>
    </row>
    <row r="365" spans="6:7" x14ac:dyDescent="0.15">
      <c r="F365" s="18"/>
      <c r="G365" s="75"/>
    </row>
    <row r="366" spans="6:7" x14ac:dyDescent="0.15">
      <c r="F366" s="18"/>
      <c r="G366" s="75"/>
    </row>
    <row r="367" spans="6:7" x14ac:dyDescent="0.15">
      <c r="F367" s="18"/>
      <c r="G367" s="75"/>
    </row>
    <row r="368" spans="6:7" x14ac:dyDescent="0.15">
      <c r="F368" s="18"/>
      <c r="G368" s="75"/>
    </row>
    <row r="369" spans="6:7" x14ac:dyDescent="0.15">
      <c r="F369" s="18"/>
      <c r="G369" s="75"/>
    </row>
    <row r="370" spans="6:7" x14ac:dyDescent="0.15">
      <c r="F370" s="18"/>
      <c r="G370" s="75"/>
    </row>
    <row r="371" spans="6:7" x14ac:dyDescent="0.15">
      <c r="F371" s="18"/>
      <c r="G371" s="75"/>
    </row>
    <row r="372" spans="6:7" x14ac:dyDescent="0.15">
      <c r="F372" s="18"/>
      <c r="G372" s="75"/>
    </row>
    <row r="373" spans="6:7" x14ac:dyDescent="0.15">
      <c r="F373" s="18"/>
      <c r="G373" s="75"/>
    </row>
    <row r="374" spans="6:7" x14ac:dyDescent="0.15">
      <c r="F374" s="18"/>
      <c r="G374" s="75"/>
    </row>
    <row r="375" spans="6:7" x14ac:dyDescent="0.15">
      <c r="F375" s="18"/>
      <c r="G375" s="75"/>
    </row>
    <row r="376" spans="6:7" x14ac:dyDescent="0.15">
      <c r="F376" s="18"/>
      <c r="G376" s="75"/>
    </row>
    <row r="377" spans="6:7" x14ac:dyDescent="0.15">
      <c r="F377" s="18"/>
      <c r="G377" s="75"/>
    </row>
    <row r="378" spans="6:7" x14ac:dyDescent="0.15">
      <c r="F378" s="18"/>
      <c r="G378" s="75"/>
    </row>
    <row r="379" spans="6:7" x14ac:dyDescent="0.15">
      <c r="F379" s="18"/>
      <c r="G379" s="75"/>
    </row>
    <row r="380" spans="6:7" x14ac:dyDescent="0.15">
      <c r="F380" s="18"/>
      <c r="G380" s="75"/>
    </row>
    <row r="381" spans="6:7" x14ac:dyDescent="0.15">
      <c r="F381" s="18"/>
      <c r="G381" s="75"/>
    </row>
    <row r="382" spans="6:7" x14ac:dyDescent="0.15">
      <c r="F382" s="18"/>
      <c r="G382" s="75"/>
    </row>
    <row r="383" spans="6:7" x14ac:dyDescent="0.15">
      <c r="F383" s="18"/>
      <c r="G383" s="75"/>
    </row>
    <row r="384" spans="6:7" x14ac:dyDescent="0.15">
      <c r="F384" s="18"/>
      <c r="G384" s="75"/>
    </row>
    <row r="385" spans="6:7" x14ac:dyDescent="0.15">
      <c r="F385" s="18"/>
      <c r="G385" s="75"/>
    </row>
    <row r="386" spans="6:7" x14ac:dyDescent="0.15">
      <c r="F386" s="18"/>
      <c r="G386" s="75"/>
    </row>
    <row r="387" spans="6:7" x14ac:dyDescent="0.15">
      <c r="F387" s="18"/>
      <c r="G387" s="75"/>
    </row>
    <row r="388" spans="6:7" x14ac:dyDescent="0.15">
      <c r="F388" s="18"/>
      <c r="G388" s="75"/>
    </row>
    <row r="389" spans="6:7" x14ac:dyDescent="0.15">
      <c r="F389" s="18"/>
      <c r="G389" s="75"/>
    </row>
    <row r="390" spans="6:7" x14ac:dyDescent="0.15">
      <c r="F390" s="18"/>
      <c r="G390" s="75"/>
    </row>
    <row r="391" spans="6:7" x14ac:dyDescent="0.15">
      <c r="F391" s="18"/>
      <c r="G391" s="75"/>
    </row>
    <row r="392" spans="6:7" x14ac:dyDescent="0.15">
      <c r="F392" s="18"/>
      <c r="G392" s="75"/>
    </row>
    <row r="393" spans="6:7" x14ac:dyDescent="0.15">
      <c r="F393" s="18"/>
      <c r="G393" s="75"/>
    </row>
    <row r="394" spans="6:7" x14ac:dyDescent="0.15">
      <c r="F394" s="18"/>
      <c r="G394" s="75"/>
    </row>
    <row r="395" spans="6:7" x14ac:dyDescent="0.15">
      <c r="F395" s="18"/>
      <c r="G395" s="75"/>
    </row>
    <row r="396" spans="6:7" x14ac:dyDescent="0.15">
      <c r="F396" s="18"/>
      <c r="G396" s="75"/>
    </row>
    <row r="397" spans="6:7" x14ac:dyDescent="0.15">
      <c r="F397" s="18"/>
      <c r="G397" s="75"/>
    </row>
    <row r="398" spans="6:7" x14ac:dyDescent="0.15">
      <c r="F398" s="18"/>
      <c r="G398" s="75"/>
    </row>
    <row r="399" spans="6:7" x14ac:dyDescent="0.15">
      <c r="F399" s="18"/>
      <c r="G399" s="75"/>
    </row>
    <row r="400" spans="6:7" x14ac:dyDescent="0.15">
      <c r="F400" s="18"/>
      <c r="G400" s="75"/>
    </row>
    <row r="401" spans="6:7" x14ac:dyDescent="0.15">
      <c r="F401" s="18"/>
      <c r="G401" s="75"/>
    </row>
    <row r="402" spans="6:7" x14ac:dyDescent="0.15">
      <c r="F402" s="18"/>
      <c r="G402" s="75"/>
    </row>
    <row r="403" spans="6:7" x14ac:dyDescent="0.15">
      <c r="F403" s="18"/>
      <c r="G403" s="75"/>
    </row>
    <row r="404" spans="6:7" x14ac:dyDescent="0.15">
      <c r="F404" s="18"/>
      <c r="G404" s="75"/>
    </row>
    <row r="405" spans="6:7" x14ac:dyDescent="0.15">
      <c r="F405" s="18"/>
      <c r="G405" s="75"/>
    </row>
    <row r="406" spans="6:7" x14ac:dyDescent="0.15">
      <c r="F406" s="18"/>
      <c r="G406" s="75"/>
    </row>
    <row r="407" spans="6:7" x14ac:dyDescent="0.15">
      <c r="F407" s="18"/>
      <c r="G407" s="75"/>
    </row>
    <row r="408" spans="6:7" x14ac:dyDescent="0.15">
      <c r="F408" s="18"/>
      <c r="G408" s="75"/>
    </row>
    <row r="409" spans="6:7" x14ac:dyDescent="0.15">
      <c r="F409" s="18"/>
      <c r="G409" s="75"/>
    </row>
    <row r="410" spans="6:7" x14ac:dyDescent="0.15">
      <c r="F410" s="18"/>
      <c r="G410" s="75"/>
    </row>
    <row r="411" spans="6:7" x14ac:dyDescent="0.15">
      <c r="F411" s="18"/>
      <c r="G411" s="75"/>
    </row>
    <row r="412" spans="6:7" x14ac:dyDescent="0.15">
      <c r="F412" s="18"/>
      <c r="G412" s="75"/>
    </row>
    <row r="413" spans="6:7" x14ac:dyDescent="0.15">
      <c r="F413" s="18"/>
      <c r="G413" s="75"/>
    </row>
    <row r="414" spans="6:7" x14ac:dyDescent="0.15">
      <c r="F414" s="18"/>
      <c r="G414" s="75"/>
    </row>
    <row r="415" spans="6:7" x14ac:dyDescent="0.15">
      <c r="F415" s="18"/>
      <c r="G415" s="75"/>
    </row>
    <row r="416" spans="6:7" x14ac:dyDescent="0.15">
      <c r="F416" s="18"/>
      <c r="G416" s="75"/>
    </row>
    <row r="417" spans="6:7" x14ac:dyDescent="0.15">
      <c r="F417" s="18"/>
      <c r="G417" s="75"/>
    </row>
    <row r="418" spans="6:7" x14ac:dyDescent="0.15">
      <c r="F418" s="18"/>
      <c r="G418" s="75"/>
    </row>
    <row r="419" spans="6:7" x14ac:dyDescent="0.15">
      <c r="F419" s="18"/>
      <c r="G419" s="75"/>
    </row>
    <row r="420" spans="6:7" x14ac:dyDescent="0.15">
      <c r="F420" s="18"/>
      <c r="G420" s="75"/>
    </row>
    <row r="421" spans="6:7" x14ac:dyDescent="0.15">
      <c r="F421" s="18"/>
      <c r="G421" s="75"/>
    </row>
    <row r="422" spans="6:7" x14ac:dyDescent="0.15">
      <c r="F422" s="18"/>
      <c r="G422" s="75"/>
    </row>
    <row r="423" spans="6:7" x14ac:dyDescent="0.15">
      <c r="F423" s="18"/>
      <c r="G423" s="75"/>
    </row>
    <row r="424" spans="6:7" x14ac:dyDescent="0.15">
      <c r="F424" s="18"/>
      <c r="G424" s="75"/>
    </row>
    <row r="425" spans="6:7" x14ac:dyDescent="0.15">
      <c r="F425" s="18"/>
      <c r="G425" s="75"/>
    </row>
    <row r="426" spans="6:7" x14ac:dyDescent="0.15">
      <c r="F426" s="18"/>
      <c r="G426" s="75"/>
    </row>
    <row r="427" spans="6:7" x14ac:dyDescent="0.15">
      <c r="F427" s="18"/>
      <c r="G427" s="75"/>
    </row>
    <row r="428" spans="6:7" x14ac:dyDescent="0.15">
      <c r="F428" s="18"/>
      <c r="G428" s="75"/>
    </row>
    <row r="429" spans="6:7" x14ac:dyDescent="0.15">
      <c r="F429" s="18"/>
      <c r="G429" s="75"/>
    </row>
    <row r="430" spans="6:7" x14ac:dyDescent="0.15">
      <c r="F430" s="18"/>
      <c r="G430" s="75"/>
    </row>
    <row r="431" spans="6:7" x14ac:dyDescent="0.15">
      <c r="F431" s="18"/>
      <c r="G431" s="75"/>
    </row>
    <row r="432" spans="6:7" x14ac:dyDescent="0.15">
      <c r="F432" s="18"/>
      <c r="G432" s="75"/>
    </row>
    <row r="433" spans="6:7" x14ac:dyDescent="0.15">
      <c r="F433" s="18"/>
      <c r="G433" s="75"/>
    </row>
    <row r="434" spans="6:7" x14ac:dyDescent="0.15">
      <c r="F434" s="18"/>
      <c r="G434" s="75"/>
    </row>
    <row r="435" spans="6:7" x14ac:dyDescent="0.15">
      <c r="F435" s="18"/>
      <c r="G435" s="75"/>
    </row>
    <row r="436" spans="6:7" x14ac:dyDescent="0.15">
      <c r="F436" s="18"/>
      <c r="G436" s="75"/>
    </row>
    <row r="437" spans="6:7" x14ac:dyDescent="0.15">
      <c r="F437" s="18"/>
      <c r="G437" s="75"/>
    </row>
    <row r="438" spans="6:7" x14ac:dyDescent="0.15">
      <c r="F438" s="18"/>
      <c r="G438" s="75"/>
    </row>
    <row r="439" spans="6:7" x14ac:dyDescent="0.15">
      <c r="F439" s="18"/>
      <c r="G439" s="75"/>
    </row>
    <row r="440" spans="6:7" x14ac:dyDescent="0.15">
      <c r="F440" s="18"/>
      <c r="G440" s="75"/>
    </row>
    <row r="441" spans="6:7" x14ac:dyDescent="0.15">
      <c r="F441" s="18"/>
      <c r="G441" s="75"/>
    </row>
    <row r="442" spans="6:7" x14ac:dyDescent="0.15">
      <c r="F442" s="18"/>
      <c r="G442" s="75"/>
    </row>
    <row r="443" spans="6:7" x14ac:dyDescent="0.15">
      <c r="F443" s="18"/>
      <c r="G443" s="75"/>
    </row>
    <row r="444" spans="6:7" x14ac:dyDescent="0.15">
      <c r="F444" s="18"/>
      <c r="G444" s="75"/>
    </row>
    <row r="445" spans="6:7" x14ac:dyDescent="0.15">
      <c r="F445" s="18"/>
      <c r="G445" s="75"/>
    </row>
    <row r="446" spans="6:7" x14ac:dyDescent="0.15">
      <c r="F446" s="18"/>
      <c r="G446" s="75"/>
    </row>
    <row r="447" spans="6:7" x14ac:dyDescent="0.15">
      <c r="F447" s="18"/>
      <c r="G447" s="75"/>
    </row>
    <row r="448" spans="6:7" x14ac:dyDescent="0.15">
      <c r="F448" s="18"/>
      <c r="G448" s="75"/>
    </row>
    <row r="449" spans="6:7" x14ac:dyDescent="0.15">
      <c r="F449" s="18"/>
      <c r="G449" s="75"/>
    </row>
    <row r="450" spans="6:7" x14ac:dyDescent="0.15">
      <c r="F450" s="18"/>
      <c r="G450" s="75"/>
    </row>
    <row r="451" spans="6:7" x14ac:dyDescent="0.15">
      <c r="F451" s="18"/>
      <c r="G451" s="75"/>
    </row>
    <row r="452" spans="6:7" x14ac:dyDescent="0.15">
      <c r="F452" s="18"/>
      <c r="G452" s="75"/>
    </row>
    <row r="453" spans="6:7" x14ac:dyDescent="0.15">
      <c r="F453" s="18"/>
      <c r="G453" s="75"/>
    </row>
    <row r="454" spans="6:7" x14ac:dyDescent="0.15">
      <c r="F454" s="18"/>
      <c r="G454" s="75"/>
    </row>
    <row r="455" spans="6:7" x14ac:dyDescent="0.15">
      <c r="F455" s="18"/>
      <c r="G455" s="75"/>
    </row>
    <row r="456" spans="6:7" x14ac:dyDescent="0.15">
      <c r="F456" s="18"/>
      <c r="G456" s="75"/>
    </row>
    <row r="457" spans="6:7" x14ac:dyDescent="0.15">
      <c r="F457" s="18"/>
      <c r="G457" s="75"/>
    </row>
    <row r="458" spans="6:7" x14ac:dyDescent="0.15">
      <c r="F458" s="18"/>
      <c r="G458" s="75"/>
    </row>
    <row r="459" spans="6:7" x14ac:dyDescent="0.15">
      <c r="F459" s="18"/>
      <c r="G459" s="75"/>
    </row>
    <row r="460" spans="6:7" x14ac:dyDescent="0.15">
      <c r="F460" s="18"/>
      <c r="G460" s="75"/>
    </row>
    <row r="461" spans="6:7" x14ac:dyDescent="0.15">
      <c r="F461" s="18"/>
      <c r="G461" s="75"/>
    </row>
    <row r="462" spans="6:7" x14ac:dyDescent="0.15">
      <c r="F462" s="18"/>
      <c r="G462" s="75"/>
    </row>
    <row r="463" spans="6:7" x14ac:dyDescent="0.15">
      <c r="F463" s="18"/>
      <c r="G463" s="75"/>
    </row>
    <row r="464" spans="6:7" x14ac:dyDescent="0.15">
      <c r="F464" s="18"/>
      <c r="G464" s="75"/>
    </row>
    <row r="465" spans="6:7" x14ac:dyDescent="0.15">
      <c r="F465" s="18"/>
      <c r="G465" s="75"/>
    </row>
    <row r="466" spans="6:7" x14ac:dyDescent="0.15">
      <c r="F466" s="18"/>
      <c r="G466" s="75"/>
    </row>
    <row r="467" spans="6:7" x14ac:dyDescent="0.15">
      <c r="F467" s="18"/>
      <c r="G467" s="75"/>
    </row>
    <row r="468" spans="6:7" x14ac:dyDescent="0.15">
      <c r="F468" s="18"/>
      <c r="G468" s="75"/>
    </row>
    <row r="469" spans="6:7" x14ac:dyDescent="0.15">
      <c r="F469" s="18"/>
      <c r="G469" s="75"/>
    </row>
    <row r="470" spans="6:7" x14ac:dyDescent="0.15">
      <c r="F470" s="18"/>
      <c r="G470" s="75"/>
    </row>
    <row r="471" spans="6:7" x14ac:dyDescent="0.15">
      <c r="F471" s="18"/>
      <c r="G471" s="75"/>
    </row>
    <row r="472" spans="6:7" x14ac:dyDescent="0.15">
      <c r="F472" s="18"/>
      <c r="G472" s="75"/>
    </row>
    <row r="473" spans="6:7" x14ac:dyDescent="0.15">
      <c r="F473" s="18"/>
      <c r="G473" s="75"/>
    </row>
    <row r="474" spans="6:7" x14ac:dyDescent="0.15">
      <c r="F474" s="18"/>
      <c r="G474" s="75"/>
    </row>
    <row r="475" spans="6:7" x14ac:dyDescent="0.15">
      <c r="F475" s="18"/>
      <c r="G475" s="75"/>
    </row>
    <row r="476" spans="6:7" x14ac:dyDescent="0.15">
      <c r="F476" s="18"/>
      <c r="G476" s="75"/>
    </row>
    <row r="477" spans="6:7" x14ac:dyDescent="0.15">
      <c r="F477" s="18"/>
      <c r="G477" s="75"/>
    </row>
    <row r="478" spans="6:7" x14ac:dyDescent="0.15">
      <c r="F478" s="18"/>
      <c r="G478" s="75"/>
    </row>
    <row r="479" spans="6:7" x14ac:dyDescent="0.15">
      <c r="F479" s="18"/>
      <c r="G479" s="75"/>
    </row>
    <row r="480" spans="6:7" x14ac:dyDescent="0.15">
      <c r="F480" s="18"/>
      <c r="G480" s="75"/>
    </row>
    <row r="481" spans="6:7" x14ac:dyDescent="0.15">
      <c r="F481" s="18"/>
      <c r="G481" s="75"/>
    </row>
    <row r="482" spans="6:7" x14ac:dyDescent="0.15">
      <c r="F482" s="18"/>
      <c r="G482" s="75"/>
    </row>
    <row r="483" spans="6:7" x14ac:dyDescent="0.15">
      <c r="F483" s="18"/>
      <c r="G483" s="75"/>
    </row>
    <row r="484" spans="6:7" x14ac:dyDescent="0.15">
      <c r="F484" s="18"/>
      <c r="G484" s="75"/>
    </row>
    <row r="485" spans="6:7" x14ac:dyDescent="0.15">
      <c r="F485" s="18"/>
      <c r="G485" s="75"/>
    </row>
    <row r="486" spans="6:7" x14ac:dyDescent="0.15">
      <c r="F486" s="18"/>
      <c r="G486" s="75"/>
    </row>
    <row r="487" spans="6:7" x14ac:dyDescent="0.15">
      <c r="F487" s="18"/>
      <c r="G487" s="75"/>
    </row>
    <row r="488" spans="6:7" x14ac:dyDescent="0.15">
      <c r="F488" s="18"/>
      <c r="G488" s="75"/>
    </row>
    <row r="489" spans="6:7" x14ac:dyDescent="0.15">
      <c r="F489" s="18"/>
      <c r="G489" s="75"/>
    </row>
    <row r="490" spans="6:7" x14ac:dyDescent="0.15">
      <c r="F490" s="18"/>
      <c r="G490" s="75"/>
    </row>
    <row r="491" spans="6:7" x14ac:dyDescent="0.15">
      <c r="F491" s="18"/>
      <c r="G491" s="75"/>
    </row>
    <row r="492" spans="6:7" x14ac:dyDescent="0.15">
      <c r="F492" s="18"/>
      <c r="G492" s="75"/>
    </row>
    <row r="493" spans="6:7" x14ac:dyDescent="0.15">
      <c r="F493" s="18"/>
      <c r="G493" s="75"/>
    </row>
    <row r="494" spans="6:7" x14ac:dyDescent="0.15">
      <c r="F494" s="18"/>
      <c r="G494" s="75"/>
    </row>
    <row r="495" spans="6:7" x14ac:dyDescent="0.15">
      <c r="F495" s="18"/>
      <c r="G495" s="75"/>
    </row>
    <row r="496" spans="6:7" x14ac:dyDescent="0.15">
      <c r="F496" s="18"/>
      <c r="G496" s="75"/>
    </row>
    <row r="497" spans="6:7" x14ac:dyDescent="0.15">
      <c r="F497" s="18"/>
      <c r="G497" s="75"/>
    </row>
    <row r="498" spans="6:7" x14ac:dyDescent="0.15">
      <c r="F498" s="18"/>
      <c r="G498" s="75"/>
    </row>
    <row r="499" spans="6:7" x14ac:dyDescent="0.15">
      <c r="F499" s="18"/>
      <c r="G499" s="75"/>
    </row>
    <row r="500" spans="6:7" x14ac:dyDescent="0.15">
      <c r="F500" s="18"/>
      <c r="G500" s="75"/>
    </row>
    <row r="501" spans="6:7" x14ac:dyDescent="0.15">
      <c r="F501" s="18"/>
      <c r="G501" s="75"/>
    </row>
    <row r="502" spans="6:7" x14ac:dyDescent="0.15">
      <c r="F502" s="18"/>
      <c r="G502" s="75"/>
    </row>
    <row r="503" spans="6:7" x14ac:dyDescent="0.15">
      <c r="F503" s="18"/>
      <c r="G503" s="75"/>
    </row>
    <row r="504" spans="6:7" x14ac:dyDescent="0.15">
      <c r="F504" s="18"/>
      <c r="G504" s="75"/>
    </row>
    <row r="505" spans="6:7" x14ac:dyDescent="0.15">
      <c r="F505" s="18"/>
      <c r="G505" s="75"/>
    </row>
    <row r="506" spans="6:7" x14ac:dyDescent="0.15">
      <c r="F506" s="18"/>
      <c r="G506" s="75"/>
    </row>
    <row r="507" spans="6:7" x14ac:dyDescent="0.15">
      <c r="F507" s="18"/>
      <c r="G507" s="75"/>
    </row>
    <row r="508" spans="6:7" x14ac:dyDescent="0.15">
      <c r="F508" s="18"/>
      <c r="G508" s="75"/>
    </row>
    <row r="509" spans="6:7" x14ac:dyDescent="0.15">
      <c r="F509" s="18"/>
      <c r="G509" s="75"/>
    </row>
    <row r="510" spans="6:7" x14ac:dyDescent="0.15">
      <c r="F510" s="18"/>
      <c r="G510" s="75"/>
    </row>
    <row r="511" spans="6:7" x14ac:dyDescent="0.15">
      <c r="F511" s="18"/>
      <c r="G511" s="75"/>
    </row>
    <row r="512" spans="6:7" x14ac:dyDescent="0.15">
      <c r="F512" s="18"/>
      <c r="G512" s="75"/>
    </row>
    <row r="513" spans="6:7" x14ac:dyDescent="0.15">
      <c r="F513" s="18"/>
      <c r="G513" s="75"/>
    </row>
    <row r="514" spans="6:7" x14ac:dyDescent="0.15">
      <c r="F514" s="18"/>
      <c r="G514" s="75"/>
    </row>
    <row r="515" spans="6:7" x14ac:dyDescent="0.15">
      <c r="F515" s="18"/>
      <c r="G515" s="75"/>
    </row>
    <row r="516" spans="6:7" x14ac:dyDescent="0.15">
      <c r="F516" s="18"/>
      <c r="G516" s="75"/>
    </row>
    <row r="517" spans="6:7" x14ac:dyDescent="0.15">
      <c r="F517" s="18"/>
      <c r="G517" s="75"/>
    </row>
    <row r="518" spans="6:7" x14ac:dyDescent="0.15">
      <c r="F518" s="18"/>
      <c r="G518" s="75"/>
    </row>
    <row r="519" spans="6:7" x14ac:dyDescent="0.15">
      <c r="F519" s="18"/>
      <c r="G519" s="75"/>
    </row>
    <row r="520" spans="6:7" x14ac:dyDescent="0.15">
      <c r="F520" s="18"/>
      <c r="G520" s="75"/>
    </row>
    <row r="521" spans="6:7" x14ac:dyDescent="0.15">
      <c r="F521" s="18"/>
      <c r="G521" s="75"/>
    </row>
    <row r="522" spans="6:7" x14ac:dyDescent="0.15">
      <c r="F522" s="18"/>
      <c r="G522" s="75"/>
    </row>
    <row r="523" spans="6:7" x14ac:dyDescent="0.15">
      <c r="F523" s="18"/>
      <c r="G523" s="75"/>
    </row>
    <row r="524" spans="6:7" x14ac:dyDescent="0.15">
      <c r="F524" s="18"/>
      <c r="G524" s="75"/>
    </row>
    <row r="525" spans="6:7" x14ac:dyDescent="0.15">
      <c r="F525" s="18"/>
      <c r="G525" s="75"/>
    </row>
    <row r="526" spans="6:7" x14ac:dyDescent="0.15">
      <c r="F526" s="18"/>
      <c r="G526" s="75"/>
    </row>
    <row r="527" spans="6:7" x14ac:dyDescent="0.15">
      <c r="F527" s="18"/>
      <c r="G527" s="75"/>
    </row>
    <row r="528" spans="6:7" x14ac:dyDescent="0.15">
      <c r="F528" s="18"/>
      <c r="G528" s="75"/>
    </row>
    <row r="529" spans="6:7" x14ac:dyDescent="0.15">
      <c r="F529" s="18"/>
      <c r="G529" s="75"/>
    </row>
    <row r="530" spans="6:7" x14ac:dyDescent="0.15">
      <c r="F530" s="18"/>
      <c r="G530" s="75"/>
    </row>
    <row r="531" spans="6:7" x14ac:dyDescent="0.15">
      <c r="F531" s="18"/>
      <c r="G531" s="75"/>
    </row>
    <row r="532" spans="6:7" x14ac:dyDescent="0.15">
      <c r="F532" s="18"/>
      <c r="G532" s="75"/>
    </row>
    <row r="533" spans="6:7" x14ac:dyDescent="0.15">
      <c r="F533" s="18"/>
      <c r="G533" s="75"/>
    </row>
    <row r="534" spans="6:7" x14ac:dyDescent="0.15">
      <c r="F534" s="18"/>
      <c r="G534" s="75"/>
    </row>
    <row r="535" spans="6:7" x14ac:dyDescent="0.15">
      <c r="F535" s="18"/>
      <c r="G535" s="75"/>
    </row>
    <row r="536" spans="6:7" x14ac:dyDescent="0.15">
      <c r="F536" s="18"/>
      <c r="G536" s="75"/>
    </row>
    <row r="537" spans="6:7" x14ac:dyDescent="0.15">
      <c r="F537" s="18"/>
      <c r="G537" s="75"/>
    </row>
    <row r="538" spans="6:7" x14ac:dyDescent="0.15">
      <c r="F538" s="18"/>
      <c r="G538" s="75"/>
    </row>
    <row r="539" spans="6:7" x14ac:dyDescent="0.15">
      <c r="F539" s="18"/>
      <c r="G539" s="75"/>
    </row>
    <row r="540" spans="6:7" x14ac:dyDescent="0.15">
      <c r="F540" s="18"/>
      <c r="G540" s="75"/>
    </row>
    <row r="541" spans="6:7" x14ac:dyDescent="0.15">
      <c r="F541" s="18"/>
      <c r="G541" s="75"/>
    </row>
    <row r="542" spans="6:7" x14ac:dyDescent="0.15">
      <c r="F542" s="18"/>
      <c r="G542" s="75"/>
    </row>
    <row r="543" spans="6:7" x14ac:dyDescent="0.15">
      <c r="F543" s="18"/>
      <c r="G543" s="75"/>
    </row>
  </sheetData>
  <mergeCells count="66">
    <mergeCell ref="C37:C46"/>
    <mergeCell ref="D37:D46"/>
    <mergeCell ref="E37:E46"/>
    <mergeCell ref="K37:K46"/>
    <mergeCell ref="B2:B30"/>
    <mergeCell ref="C2:D2"/>
    <mergeCell ref="C3:C5"/>
    <mergeCell ref="C6:C13"/>
    <mergeCell ref="D6:D13"/>
    <mergeCell ref="D14:D21"/>
    <mergeCell ref="H4:H5"/>
    <mergeCell ref="G4:G5"/>
    <mergeCell ref="C22:C29"/>
    <mergeCell ref="D22:D29"/>
    <mergeCell ref="C14:C21"/>
    <mergeCell ref="E3:E5"/>
    <mergeCell ref="E6:E13"/>
    <mergeCell ref="E14:E21"/>
    <mergeCell ref="E22:E29"/>
    <mergeCell ref="C1:AM1"/>
    <mergeCell ref="C32:AM32"/>
    <mergeCell ref="D3:D5"/>
    <mergeCell ref="K6:K13"/>
    <mergeCell ref="K14:K21"/>
    <mergeCell ref="N3:AM3"/>
    <mergeCell ref="G3:J3"/>
    <mergeCell ref="I4:I5"/>
    <mergeCell ref="F3:F5"/>
    <mergeCell ref="K3:M3"/>
    <mergeCell ref="F2:X2"/>
    <mergeCell ref="E34:E36"/>
    <mergeCell ref="K34:M34"/>
    <mergeCell ref="G34:J34"/>
    <mergeCell ref="G35:G36"/>
    <mergeCell ref="H35:H36"/>
    <mergeCell ref="K35:K36"/>
    <mergeCell ref="N4:Q4"/>
    <mergeCell ref="J4:J5"/>
    <mergeCell ref="I35:I36"/>
    <mergeCell ref="V4:Y4"/>
    <mergeCell ref="K4:K5"/>
    <mergeCell ref="K22:K29"/>
    <mergeCell ref="Z4:AC4"/>
    <mergeCell ref="R4:U4"/>
    <mergeCell ref="L4:L5"/>
    <mergeCell ref="M4:M5"/>
    <mergeCell ref="AD4:AG4"/>
    <mergeCell ref="AL35:AL36"/>
    <mergeCell ref="AM35:AM36"/>
    <mergeCell ref="R35:U35"/>
    <mergeCell ref="Z35:AC35"/>
    <mergeCell ref="AD35:AG35"/>
    <mergeCell ref="N34:AM34"/>
    <mergeCell ref="AL4:AL5"/>
    <mergeCell ref="AM4:AM5"/>
    <mergeCell ref="AH35:AK35"/>
    <mergeCell ref="C34:C36"/>
    <mergeCell ref="C33:D33"/>
    <mergeCell ref="F33:X33"/>
    <mergeCell ref="L35:L36"/>
    <mergeCell ref="M35:M36"/>
    <mergeCell ref="D34:D36"/>
    <mergeCell ref="F34:F36"/>
    <mergeCell ref="J35:J36"/>
    <mergeCell ref="V35:Y35"/>
    <mergeCell ref="N35:Q35"/>
  </mergeCells>
  <phoneticPr fontId="3" type="noConversion"/>
  <pageMargins left="0.89" right="0.54" top="1" bottom="1" header="0.5" footer="0.5"/>
  <pageSetup paperSize="8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8"/>
  <sheetViews>
    <sheetView showGridLines="0" zoomScale="80" zoomScaleNormal="80" workbookViewId="0">
      <selection activeCell="H15" sqref="H15"/>
    </sheetView>
  </sheetViews>
  <sheetFormatPr defaultRowHeight="14.25" x14ac:dyDescent="0.15"/>
  <cols>
    <col min="1" max="1" width="3.5" style="65" customWidth="1"/>
    <col min="2" max="2" width="1.125" style="65" customWidth="1"/>
    <col min="3" max="5" width="6.125" style="65" customWidth="1"/>
    <col min="6" max="6" width="14.875" style="65" customWidth="1"/>
    <col min="7" max="7" width="7.75" style="70" customWidth="1"/>
    <col min="8" max="8" width="6.125" style="49" customWidth="1"/>
    <col min="9" max="9" width="6.125" style="63" customWidth="1"/>
    <col min="10" max="10" width="9.375" style="39" customWidth="1"/>
    <col min="11" max="11" width="6.125" style="65" customWidth="1"/>
    <col min="12" max="15" width="8.75" style="65" customWidth="1"/>
    <col min="16" max="16" width="6.125" style="65" customWidth="1"/>
    <col min="17" max="17" width="9.25" style="65" customWidth="1"/>
    <col min="18" max="18" width="6.125" style="65" customWidth="1"/>
    <col min="19" max="22" width="8.625" style="65" customWidth="1"/>
    <col min="23" max="23" width="5.875" style="65" customWidth="1"/>
    <col min="24" max="24" width="9.5" style="65" customWidth="1"/>
    <col min="25" max="25" width="6.125" style="65" customWidth="1"/>
    <col min="26" max="26" width="7.375" style="65" customWidth="1"/>
    <col min="27" max="27" width="8.375" style="65" customWidth="1"/>
    <col min="28" max="28" width="7.375" style="65" customWidth="1"/>
    <col min="29" max="29" width="8.5" style="65" customWidth="1"/>
    <col min="30" max="16384" width="9" style="65"/>
  </cols>
  <sheetData>
    <row r="2" spans="2:29" s="63" customFormat="1" ht="30.75" customHeight="1" x14ac:dyDescent="0.15">
      <c r="B2" s="1"/>
      <c r="C2" s="150" t="s">
        <v>71</v>
      </c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</row>
    <row r="3" spans="2:29" s="63" customFormat="1" ht="8.25" customHeight="1" thickBot="1" x14ac:dyDescent="0.2">
      <c r="B3" s="174"/>
      <c r="C3" s="151"/>
      <c r="D3" s="151"/>
      <c r="E3" s="64"/>
      <c r="F3" s="151"/>
      <c r="G3" s="151"/>
      <c r="H3" s="151"/>
      <c r="I3" s="151"/>
      <c r="J3" s="151"/>
      <c r="K3" s="151"/>
      <c r="L3" s="64"/>
      <c r="M3" s="64"/>
      <c r="N3" s="64"/>
      <c r="O3" s="64"/>
    </row>
    <row r="4" spans="2:29" s="63" customFormat="1" ht="19.5" customHeight="1" x14ac:dyDescent="0.15">
      <c r="B4" s="174"/>
      <c r="C4" s="152" t="s">
        <v>56</v>
      </c>
      <c r="D4" s="154" t="s">
        <v>1</v>
      </c>
      <c r="E4" s="154" t="s">
        <v>40</v>
      </c>
      <c r="F4" s="154" t="s">
        <v>41</v>
      </c>
      <c r="G4" s="160" t="s">
        <v>65</v>
      </c>
      <c r="H4" s="161"/>
      <c r="I4" s="156" t="s">
        <v>49</v>
      </c>
      <c r="J4" s="157"/>
      <c r="K4" s="157"/>
      <c r="L4" s="157"/>
      <c r="M4" s="157"/>
      <c r="N4" s="157"/>
      <c r="O4" s="158"/>
      <c r="P4" s="156" t="s">
        <v>50</v>
      </c>
      <c r="Q4" s="157"/>
      <c r="R4" s="157"/>
      <c r="S4" s="157"/>
      <c r="T4" s="157"/>
      <c r="U4" s="157"/>
      <c r="V4" s="158"/>
      <c r="W4" s="165" t="s">
        <v>42</v>
      </c>
      <c r="X4" s="166"/>
      <c r="Y4" s="166"/>
      <c r="Z4" s="166"/>
      <c r="AA4" s="166"/>
      <c r="AB4" s="166"/>
      <c r="AC4" s="167"/>
    </row>
    <row r="5" spans="2:29" s="63" customFormat="1" ht="30" customHeight="1" x14ac:dyDescent="0.15">
      <c r="B5" s="174"/>
      <c r="C5" s="153"/>
      <c r="D5" s="155"/>
      <c r="E5" s="155"/>
      <c r="F5" s="155"/>
      <c r="G5" s="162"/>
      <c r="H5" s="163"/>
      <c r="I5" s="155" t="s">
        <v>0</v>
      </c>
      <c r="J5" s="155"/>
      <c r="K5" s="155"/>
      <c r="L5" s="164" t="s">
        <v>8</v>
      </c>
      <c r="M5" s="164"/>
      <c r="N5" s="164"/>
      <c r="O5" s="164"/>
      <c r="P5" s="155" t="s">
        <v>0</v>
      </c>
      <c r="Q5" s="155"/>
      <c r="R5" s="155"/>
      <c r="S5" s="164" t="s">
        <v>8</v>
      </c>
      <c r="T5" s="164"/>
      <c r="U5" s="164"/>
      <c r="V5" s="164"/>
      <c r="W5" s="155" t="s">
        <v>0</v>
      </c>
      <c r="X5" s="155"/>
      <c r="Y5" s="155"/>
      <c r="Z5" s="164" t="s">
        <v>8</v>
      </c>
      <c r="AA5" s="164"/>
      <c r="AB5" s="164"/>
      <c r="AC5" s="168"/>
    </row>
    <row r="6" spans="2:29" ht="28.5" customHeight="1" x14ac:dyDescent="0.15">
      <c r="B6" s="174"/>
      <c r="C6" s="153"/>
      <c r="D6" s="155"/>
      <c r="E6" s="155"/>
      <c r="F6" s="155"/>
      <c r="G6" s="149" t="s">
        <v>2</v>
      </c>
      <c r="H6" s="169" t="s">
        <v>10</v>
      </c>
      <c r="I6" s="96" t="s">
        <v>54</v>
      </c>
      <c r="J6" s="159" t="s">
        <v>11</v>
      </c>
      <c r="K6" s="94" t="s">
        <v>43</v>
      </c>
      <c r="L6" s="99" t="s">
        <v>44</v>
      </c>
      <c r="M6" s="99"/>
      <c r="N6" s="99"/>
      <c r="O6" s="99"/>
      <c r="P6" s="96" t="s">
        <v>55</v>
      </c>
      <c r="Q6" s="159" t="s">
        <v>12</v>
      </c>
      <c r="R6" s="94" t="s">
        <v>43</v>
      </c>
      <c r="S6" s="99" t="s">
        <v>44</v>
      </c>
      <c r="T6" s="99"/>
      <c r="U6" s="99"/>
      <c r="V6" s="99"/>
      <c r="W6" s="96" t="s">
        <v>55</v>
      </c>
      <c r="X6" s="159" t="s">
        <v>12</v>
      </c>
      <c r="Y6" s="94" t="s">
        <v>43</v>
      </c>
      <c r="Z6" s="99" t="s">
        <v>44</v>
      </c>
      <c r="AA6" s="99"/>
      <c r="AB6" s="99"/>
      <c r="AC6" s="170"/>
    </row>
    <row r="7" spans="2:29" ht="41.25" customHeight="1" x14ac:dyDescent="0.15">
      <c r="B7" s="175"/>
      <c r="C7" s="92"/>
      <c r="D7" s="94"/>
      <c r="E7" s="94"/>
      <c r="F7" s="94"/>
      <c r="G7" s="149"/>
      <c r="H7" s="169"/>
      <c r="I7" s="96"/>
      <c r="J7" s="159"/>
      <c r="K7" s="94"/>
      <c r="L7" s="50" t="s">
        <v>3</v>
      </c>
      <c r="M7" s="37" t="s">
        <v>4</v>
      </c>
      <c r="N7" s="50" t="s">
        <v>5</v>
      </c>
      <c r="O7" s="50" t="s">
        <v>6</v>
      </c>
      <c r="P7" s="96"/>
      <c r="Q7" s="159"/>
      <c r="R7" s="94"/>
      <c r="S7" s="50" t="s">
        <v>3</v>
      </c>
      <c r="T7" s="37" t="s">
        <v>4</v>
      </c>
      <c r="U7" s="50" t="s">
        <v>5</v>
      </c>
      <c r="V7" s="50" t="s">
        <v>6</v>
      </c>
      <c r="W7" s="96"/>
      <c r="X7" s="159"/>
      <c r="Y7" s="94"/>
      <c r="Z7" s="50" t="s">
        <v>3</v>
      </c>
      <c r="AA7" s="37" t="s">
        <v>4</v>
      </c>
      <c r="AB7" s="50" t="s">
        <v>5</v>
      </c>
      <c r="AC7" s="66" t="s">
        <v>6</v>
      </c>
    </row>
    <row r="8" spans="2:29" ht="30" customHeight="1" x14ac:dyDescent="0.15">
      <c r="B8" s="175"/>
      <c r="C8" s="134">
        <v>3.5</v>
      </c>
      <c r="D8" s="136">
        <v>3</v>
      </c>
      <c r="E8" s="136">
        <v>3</v>
      </c>
      <c r="F8" s="71" t="s">
        <v>68</v>
      </c>
      <c r="G8" s="67">
        <v>240</v>
      </c>
      <c r="H8" s="67"/>
      <c r="I8" s="138">
        <v>5</v>
      </c>
      <c r="J8" s="38">
        <f t="shared" ref="J8:J14" si="0">2*G8*TAN(I$8*PI()/180)</f>
        <v>41.994558492443524</v>
      </c>
      <c r="K8" s="52">
        <f t="shared" ref="K8:K14" si="1">INT((J8-10)/10)</f>
        <v>3</v>
      </c>
      <c r="L8" s="76">
        <v>16</v>
      </c>
      <c r="M8" s="38">
        <f t="shared" ref="M8:M14" si="2">(2*G8-15)/COS(I$8*PI()/180)+80</f>
        <v>546.77622445765655</v>
      </c>
      <c r="N8" s="68">
        <f t="shared" ref="N8:N14" si="3">(K8+1)*2</f>
        <v>8</v>
      </c>
      <c r="O8" s="55">
        <f t="shared" ref="O8:O14" si="4">M8*N8/100*((L8/100)^2/4*PI()*7850/100)</f>
        <v>69.03973444517294</v>
      </c>
      <c r="P8" s="138">
        <v>10</v>
      </c>
      <c r="Q8" s="38">
        <f t="shared" ref="Q8:Q14" si="5">2*G8*TAN(P$8*PI()/180)</f>
        <v>84.636950740063185</v>
      </c>
      <c r="R8" s="52">
        <f t="shared" ref="R8:R14" si="6">INT((Q8-10)/10)</f>
        <v>7</v>
      </c>
      <c r="S8" s="76">
        <v>16</v>
      </c>
      <c r="T8" s="38">
        <f t="shared" ref="T8:T14" si="7">(2*G8-15)/COS(P$8*PI()/180)+80</f>
        <v>552.17337452687138</v>
      </c>
      <c r="U8" s="68">
        <f t="shared" ref="U8:U14" si="8">(R8+1)*2</f>
        <v>16</v>
      </c>
      <c r="V8" s="55">
        <f t="shared" ref="V8:V14" si="9">T8*U8/100*((S8/100)^2/4*PI()*7850/100)</f>
        <v>139.44243161941822</v>
      </c>
      <c r="W8" s="138">
        <v>15</v>
      </c>
      <c r="X8" s="38">
        <f t="shared" ref="X8:X14" si="10">2*G8*TAN(W$8*PI()/180)</f>
        <v>128.6156123669389</v>
      </c>
      <c r="Y8" s="52">
        <f t="shared" ref="Y8:Y14" si="11">INT((X8-10)/10)</f>
        <v>11</v>
      </c>
      <c r="Z8" s="76">
        <v>16</v>
      </c>
      <c r="AA8" s="38">
        <f t="shared" ref="AA8:AA14" si="12">(2*G8-15)/COS(W$8*PI()/180)+80</f>
        <v>561.4034238906886</v>
      </c>
      <c r="AB8" s="68">
        <f t="shared" ref="AB8:AB14" si="13">(Y8+1)*2</f>
        <v>24</v>
      </c>
      <c r="AC8" s="55">
        <f t="shared" ref="AC8:AC14" si="14">AA8*AB8/100*((Z8/100)^2/4*PI()*7850/100)</f>
        <v>212.65999636580165</v>
      </c>
    </row>
    <row r="9" spans="2:29" ht="30" customHeight="1" x14ac:dyDescent="0.15">
      <c r="B9" s="175"/>
      <c r="C9" s="171"/>
      <c r="D9" s="172"/>
      <c r="E9" s="172"/>
      <c r="F9" s="82" t="s">
        <v>69</v>
      </c>
      <c r="G9" s="83">
        <v>250</v>
      </c>
      <c r="H9" s="83"/>
      <c r="I9" s="173"/>
      <c r="J9" s="38">
        <f t="shared" si="0"/>
        <v>43.744331762962005</v>
      </c>
      <c r="K9" s="52">
        <f t="shared" si="1"/>
        <v>3</v>
      </c>
      <c r="L9" s="76">
        <v>20</v>
      </c>
      <c r="M9" s="38">
        <f t="shared" si="2"/>
        <v>566.85262120852349</v>
      </c>
      <c r="N9" s="68">
        <f t="shared" si="3"/>
        <v>8</v>
      </c>
      <c r="O9" s="55">
        <f t="shared" si="4"/>
        <v>111.835497912688</v>
      </c>
      <c r="P9" s="173"/>
      <c r="Q9" s="38">
        <f t="shared" si="5"/>
        <v>88.163490354232493</v>
      </c>
      <c r="R9" s="52">
        <f t="shared" si="6"/>
        <v>7</v>
      </c>
      <c r="S9" s="76">
        <v>20</v>
      </c>
      <c r="T9" s="38">
        <f t="shared" si="7"/>
        <v>572.48190676458626</v>
      </c>
      <c r="U9" s="68">
        <f t="shared" si="8"/>
        <v>16</v>
      </c>
      <c r="V9" s="55">
        <f t="shared" si="9"/>
        <v>225.89222204715048</v>
      </c>
      <c r="W9" s="173"/>
      <c r="X9" s="38">
        <f t="shared" si="10"/>
        <v>133.97459621556135</v>
      </c>
      <c r="Y9" s="52">
        <f t="shared" si="11"/>
        <v>12</v>
      </c>
      <c r="Z9" s="76">
        <v>20</v>
      </c>
      <c r="AA9" s="38">
        <f t="shared" si="12"/>
        <v>582.1089474988903</v>
      </c>
      <c r="AB9" s="68">
        <f t="shared" si="13"/>
        <v>26</v>
      </c>
      <c r="AC9" s="55">
        <f t="shared" si="14"/>
        <v>373.24771030179085</v>
      </c>
    </row>
    <row r="10" spans="2:29" ht="30" customHeight="1" x14ac:dyDescent="0.15">
      <c r="B10" s="175"/>
      <c r="C10" s="171"/>
      <c r="D10" s="172"/>
      <c r="E10" s="172"/>
      <c r="F10" s="82" t="s">
        <v>70</v>
      </c>
      <c r="G10" s="83">
        <v>260</v>
      </c>
      <c r="H10" s="83"/>
      <c r="I10" s="173"/>
      <c r="J10" s="38">
        <f t="shared" si="0"/>
        <v>45.494105033480487</v>
      </c>
      <c r="K10" s="52">
        <f t="shared" si="1"/>
        <v>3</v>
      </c>
      <c r="L10" s="76">
        <v>20</v>
      </c>
      <c r="M10" s="38">
        <f t="shared" si="2"/>
        <v>586.92901795939042</v>
      </c>
      <c r="N10" s="68">
        <f t="shared" si="3"/>
        <v>8</v>
      </c>
      <c r="O10" s="55">
        <f t="shared" si="4"/>
        <v>115.79641075479329</v>
      </c>
      <c r="P10" s="173"/>
      <c r="Q10" s="38">
        <f t="shared" si="5"/>
        <v>91.690029968401788</v>
      </c>
      <c r="R10" s="52">
        <f t="shared" si="6"/>
        <v>8</v>
      </c>
      <c r="S10" s="76">
        <v>20</v>
      </c>
      <c r="T10" s="38">
        <f t="shared" si="7"/>
        <v>592.79043900230124</v>
      </c>
      <c r="U10" s="68">
        <f t="shared" si="8"/>
        <v>18</v>
      </c>
      <c r="V10" s="55">
        <f t="shared" si="9"/>
        <v>263.14385027508001</v>
      </c>
      <c r="W10" s="173"/>
      <c r="X10" s="38">
        <f t="shared" si="10"/>
        <v>139.33358006418379</v>
      </c>
      <c r="Y10" s="52">
        <f t="shared" si="11"/>
        <v>12</v>
      </c>
      <c r="Z10" s="76">
        <v>20</v>
      </c>
      <c r="AA10" s="38">
        <f t="shared" si="12"/>
        <v>602.81447110709189</v>
      </c>
      <c r="AB10" s="68">
        <f t="shared" si="13"/>
        <v>26</v>
      </c>
      <c r="AC10" s="55">
        <f t="shared" si="14"/>
        <v>386.52407258855271</v>
      </c>
    </row>
    <row r="11" spans="2:29" ht="30" customHeight="1" x14ac:dyDescent="0.15">
      <c r="B11" s="175"/>
      <c r="C11" s="171"/>
      <c r="D11" s="172"/>
      <c r="E11" s="172"/>
      <c r="F11" s="82" t="s">
        <v>74</v>
      </c>
      <c r="G11" s="83">
        <v>270</v>
      </c>
      <c r="H11" s="83"/>
      <c r="I11" s="173"/>
      <c r="J11" s="38">
        <f t="shared" si="0"/>
        <v>47.243878303998962</v>
      </c>
      <c r="K11" s="52">
        <f t="shared" si="1"/>
        <v>3</v>
      </c>
      <c r="L11" s="76">
        <v>20</v>
      </c>
      <c r="M11" s="38">
        <f t="shared" si="2"/>
        <v>607.00541471025736</v>
      </c>
      <c r="N11" s="68">
        <f t="shared" si="3"/>
        <v>8</v>
      </c>
      <c r="O11" s="55">
        <f t="shared" si="4"/>
        <v>119.75732359689854</v>
      </c>
      <c r="P11" s="173"/>
      <c r="Q11" s="38">
        <f t="shared" si="5"/>
        <v>95.216569582571083</v>
      </c>
      <c r="R11" s="52">
        <f t="shared" si="6"/>
        <v>8</v>
      </c>
      <c r="S11" s="76">
        <v>20</v>
      </c>
      <c r="T11" s="38">
        <f t="shared" si="7"/>
        <v>613.09897124001611</v>
      </c>
      <c r="U11" s="68">
        <f t="shared" si="8"/>
        <v>18</v>
      </c>
      <c r="V11" s="55">
        <f t="shared" si="9"/>
        <v>272.15895074711568</v>
      </c>
      <c r="W11" s="173"/>
      <c r="X11" s="38">
        <f t="shared" si="10"/>
        <v>144.69256391280626</v>
      </c>
      <c r="Y11" s="52">
        <f t="shared" si="11"/>
        <v>13</v>
      </c>
      <c r="Z11" s="76">
        <v>20</v>
      </c>
      <c r="AA11" s="38">
        <f t="shared" si="12"/>
        <v>623.51999471529359</v>
      </c>
      <c r="AB11" s="68">
        <f t="shared" si="13"/>
        <v>28</v>
      </c>
      <c r="AC11" s="55">
        <f t="shared" si="14"/>
        <v>430.55431448110812</v>
      </c>
    </row>
    <row r="12" spans="2:29" ht="30" customHeight="1" x14ac:dyDescent="0.15">
      <c r="B12" s="175"/>
      <c r="C12" s="171"/>
      <c r="D12" s="172"/>
      <c r="E12" s="172"/>
      <c r="F12" s="82" t="s">
        <v>75</v>
      </c>
      <c r="G12" s="83">
        <v>280</v>
      </c>
      <c r="H12" s="83"/>
      <c r="I12" s="173"/>
      <c r="J12" s="38">
        <f t="shared" si="0"/>
        <v>48.993651574517443</v>
      </c>
      <c r="K12" s="52">
        <f t="shared" si="1"/>
        <v>3</v>
      </c>
      <c r="L12" s="76">
        <v>22</v>
      </c>
      <c r="M12" s="38">
        <f t="shared" si="2"/>
        <v>627.08181146112429</v>
      </c>
      <c r="N12" s="68">
        <f t="shared" si="3"/>
        <v>8</v>
      </c>
      <c r="O12" s="55">
        <f t="shared" si="4"/>
        <v>149.6990660911946</v>
      </c>
      <c r="P12" s="173"/>
      <c r="Q12" s="38">
        <f t="shared" si="5"/>
        <v>98.743109196740392</v>
      </c>
      <c r="R12" s="52">
        <f t="shared" si="6"/>
        <v>8</v>
      </c>
      <c r="S12" s="76">
        <v>22</v>
      </c>
      <c r="T12" s="38">
        <f t="shared" si="7"/>
        <v>633.40750347773098</v>
      </c>
      <c r="U12" s="68">
        <f t="shared" si="8"/>
        <v>18</v>
      </c>
      <c r="V12" s="55">
        <f t="shared" si="9"/>
        <v>340.22060197517305</v>
      </c>
      <c r="W12" s="173"/>
      <c r="X12" s="38">
        <f t="shared" si="10"/>
        <v>150.05154776142871</v>
      </c>
      <c r="Y12" s="52">
        <f t="shared" si="11"/>
        <v>14</v>
      </c>
      <c r="Z12" s="76">
        <v>22</v>
      </c>
      <c r="AA12" s="38">
        <f t="shared" si="12"/>
        <v>644.22551832349529</v>
      </c>
      <c r="AB12" s="68">
        <f t="shared" si="13"/>
        <v>30</v>
      </c>
      <c r="AC12" s="55">
        <f t="shared" si="14"/>
        <v>576.71875911474547</v>
      </c>
    </row>
    <row r="13" spans="2:29" ht="30" customHeight="1" x14ac:dyDescent="0.15">
      <c r="B13" s="175"/>
      <c r="C13" s="171"/>
      <c r="D13" s="172"/>
      <c r="E13" s="172"/>
      <c r="F13" s="82" t="s">
        <v>76</v>
      </c>
      <c r="G13" s="83">
        <v>280</v>
      </c>
      <c r="H13" s="83"/>
      <c r="I13" s="173"/>
      <c r="J13" s="38">
        <f t="shared" si="0"/>
        <v>48.993651574517443</v>
      </c>
      <c r="K13" s="52">
        <f t="shared" si="1"/>
        <v>3</v>
      </c>
      <c r="L13" s="76">
        <v>25</v>
      </c>
      <c r="M13" s="38">
        <f t="shared" si="2"/>
        <v>627.08181146112429</v>
      </c>
      <c r="N13" s="68">
        <f t="shared" si="3"/>
        <v>8</v>
      </c>
      <c r="O13" s="55">
        <f t="shared" si="4"/>
        <v>193.30974443594343</v>
      </c>
      <c r="P13" s="173"/>
      <c r="Q13" s="38">
        <f t="shared" si="5"/>
        <v>98.743109196740392</v>
      </c>
      <c r="R13" s="52">
        <f t="shared" si="6"/>
        <v>8</v>
      </c>
      <c r="S13" s="76">
        <v>25</v>
      </c>
      <c r="T13" s="38">
        <f t="shared" si="7"/>
        <v>633.40750347773098</v>
      </c>
      <c r="U13" s="68">
        <f t="shared" si="8"/>
        <v>18</v>
      </c>
      <c r="V13" s="55">
        <f t="shared" si="9"/>
        <v>439.33445502992384</v>
      </c>
      <c r="W13" s="173"/>
      <c r="X13" s="38">
        <f t="shared" si="10"/>
        <v>150.05154776142871</v>
      </c>
      <c r="Y13" s="52">
        <f t="shared" si="11"/>
        <v>14</v>
      </c>
      <c r="Z13" s="76">
        <v>25</v>
      </c>
      <c r="AA13" s="38">
        <f t="shared" si="12"/>
        <v>644.22551832349529</v>
      </c>
      <c r="AB13" s="68">
        <f t="shared" si="13"/>
        <v>30</v>
      </c>
      <c r="AC13" s="55">
        <f t="shared" si="14"/>
        <v>744.72980257585925</v>
      </c>
    </row>
    <row r="14" spans="2:29" ht="30" customHeight="1" thickBot="1" x14ac:dyDescent="0.2">
      <c r="B14" s="175"/>
      <c r="C14" s="135"/>
      <c r="D14" s="137"/>
      <c r="E14" s="137"/>
      <c r="F14" s="72" t="s">
        <v>77</v>
      </c>
      <c r="G14" s="69">
        <v>300</v>
      </c>
      <c r="H14" s="69"/>
      <c r="I14" s="139"/>
      <c r="J14" s="38">
        <f t="shared" si="0"/>
        <v>52.493198115554407</v>
      </c>
      <c r="K14" s="52">
        <f t="shared" si="1"/>
        <v>4</v>
      </c>
      <c r="L14" s="76">
        <v>25</v>
      </c>
      <c r="M14" s="38">
        <f t="shared" si="2"/>
        <v>667.23460496285827</v>
      </c>
      <c r="N14" s="68">
        <f t="shared" si="3"/>
        <v>10</v>
      </c>
      <c r="O14" s="55">
        <f t="shared" si="4"/>
        <v>257.10949633440305</v>
      </c>
      <c r="P14" s="139"/>
      <c r="Q14" s="38">
        <f t="shared" si="5"/>
        <v>105.79618842507898</v>
      </c>
      <c r="R14" s="52">
        <f t="shared" si="6"/>
        <v>9</v>
      </c>
      <c r="S14" s="76">
        <v>25</v>
      </c>
      <c r="T14" s="38">
        <f t="shared" si="7"/>
        <v>674.02456795316084</v>
      </c>
      <c r="U14" s="68">
        <f t="shared" si="8"/>
        <v>20</v>
      </c>
      <c r="V14" s="55">
        <f t="shared" si="9"/>
        <v>519.45182667226163</v>
      </c>
      <c r="W14" s="139"/>
      <c r="X14" s="38">
        <f t="shared" si="10"/>
        <v>160.76951545867362</v>
      </c>
      <c r="Y14" s="52">
        <f t="shared" si="11"/>
        <v>15</v>
      </c>
      <c r="Z14" s="76">
        <v>25</v>
      </c>
      <c r="AA14" s="38">
        <f t="shared" si="12"/>
        <v>685.63656553989858</v>
      </c>
      <c r="AB14" s="68">
        <f t="shared" si="13"/>
        <v>32</v>
      </c>
      <c r="AC14" s="55">
        <f t="shared" si="14"/>
        <v>845.44138795307765</v>
      </c>
    </row>
    <row r="15" spans="2:29" ht="30" customHeight="1" thickBot="1" x14ac:dyDescent="0.2"/>
    <row r="16" spans="2:29" ht="21" customHeight="1" x14ac:dyDescent="0.15">
      <c r="C16" s="152" t="s">
        <v>56</v>
      </c>
      <c r="D16" s="154" t="s">
        <v>1</v>
      </c>
      <c r="E16" s="154" t="s">
        <v>40</v>
      </c>
      <c r="F16" s="154" t="s">
        <v>41</v>
      </c>
      <c r="G16" s="160" t="s">
        <v>9</v>
      </c>
      <c r="H16" s="161"/>
      <c r="I16" s="156" t="s">
        <v>47</v>
      </c>
      <c r="J16" s="157"/>
      <c r="K16" s="157"/>
      <c r="L16" s="157"/>
      <c r="M16" s="157"/>
      <c r="N16" s="157"/>
      <c r="O16" s="158"/>
      <c r="P16" s="156" t="s">
        <v>48</v>
      </c>
      <c r="Q16" s="157"/>
      <c r="R16" s="157"/>
      <c r="S16" s="157"/>
      <c r="T16" s="157"/>
      <c r="U16" s="157"/>
      <c r="V16" s="158"/>
      <c r="W16" s="165" t="s">
        <v>51</v>
      </c>
      <c r="X16" s="166"/>
      <c r="Y16" s="166"/>
      <c r="Z16" s="166"/>
      <c r="AA16" s="166"/>
      <c r="AB16" s="166"/>
      <c r="AC16" s="167"/>
    </row>
    <row r="17" spans="3:29" ht="30" customHeight="1" x14ac:dyDescent="0.15">
      <c r="C17" s="153"/>
      <c r="D17" s="155"/>
      <c r="E17" s="155"/>
      <c r="F17" s="155"/>
      <c r="G17" s="162"/>
      <c r="H17" s="163"/>
      <c r="I17" s="155" t="s">
        <v>0</v>
      </c>
      <c r="J17" s="155"/>
      <c r="K17" s="155"/>
      <c r="L17" s="164" t="s">
        <v>8</v>
      </c>
      <c r="M17" s="164"/>
      <c r="N17" s="164"/>
      <c r="O17" s="164"/>
      <c r="P17" s="155" t="s">
        <v>0</v>
      </c>
      <c r="Q17" s="155"/>
      <c r="R17" s="155"/>
      <c r="S17" s="164" t="s">
        <v>8</v>
      </c>
      <c r="T17" s="164"/>
      <c r="U17" s="164"/>
      <c r="V17" s="164"/>
      <c r="W17" s="155" t="s">
        <v>0</v>
      </c>
      <c r="X17" s="155"/>
      <c r="Y17" s="155"/>
      <c r="Z17" s="164" t="s">
        <v>8</v>
      </c>
      <c r="AA17" s="164"/>
      <c r="AB17" s="164"/>
      <c r="AC17" s="168"/>
    </row>
    <row r="18" spans="3:29" ht="30" customHeight="1" x14ac:dyDescent="0.15">
      <c r="C18" s="153"/>
      <c r="D18" s="155"/>
      <c r="E18" s="155"/>
      <c r="F18" s="155"/>
      <c r="G18" s="149" t="s">
        <v>2</v>
      </c>
      <c r="H18" s="169" t="s">
        <v>10</v>
      </c>
      <c r="I18" s="96" t="s">
        <v>55</v>
      </c>
      <c r="J18" s="159" t="s">
        <v>11</v>
      </c>
      <c r="K18" s="94" t="s">
        <v>43</v>
      </c>
      <c r="L18" s="99" t="s">
        <v>44</v>
      </c>
      <c r="M18" s="99"/>
      <c r="N18" s="99"/>
      <c r="O18" s="99"/>
      <c r="P18" s="96" t="s">
        <v>55</v>
      </c>
      <c r="Q18" s="159" t="s">
        <v>12</v>
      </c>
      <c r="R18" s="94" t="s">
        <v>43</v>
      </c>
      <c r="S18" s="99" t="s">
        <v>44</v>
      </c>
      <c r="T18" s="99"/>
      <c r="U18" s="99"/>
      <c r="V18" s="99"/>
      <c r="W18" s="96" t="s">
        <v>55</v>
      </c>
      <c r="X18" s="159" t="s">
        <v>12</v>
      </c>
      <c r="Y18" s="94" t="s">
        <v>43</v>
      </c>
      <c r="Z18" s="99" t="s">
        <v>44</v>
      </c>
      <c r="AA18" s="99"/>
      <c r="AB18" s="99"/>
      <c r="AC18" s="170"/>
    </row>
    <row r="19" spans="3:29" ht="48" customHeight="1" x14ac:dyDescent="0.15">
      <c r="C19" s="92"/>
      <c r="D19" s="94"/>
      <c r="E19" s="94"/>
      <c r="F19" s="94"/>
      <c r="G19" s="149"/>
      <c r="H19" s="169"/>
      <c r="I19" s="96"/>
      <c r="J19" s="159"/>
      <c r="K19" s="94"/>
      <c r="L19" s="50" t="s">
        <v>3</v>
      </c>
      <c r="M19" s="37" t="s">
        <v>4</v>
      </c>
      <c r="N19" s="50" t="s">
        <v>5</v>
      </c>
      <c r="O19" s="50" t="s">
        <v>6</v>
      </c>
      <c r="P19" s="96"/>
      <c r="Q19" s="159"/>
      <c r="R19" s="94"/>
      <c r="S19" s="50" t="s">
        <v>3</v>
      </c>
      <c r="T19" s="37" t="s">
        <v>4</v>
      </c>
      <c r="U19" s="50" t="s">
        <v>5</v>
      </c>
      <c r="V19" s="50" t="s">
        <v>6</v>
      </c>
      <c r="W19" s="96"/>
      <c r="X19" s="159"/>
      <c r="Y19" s="94"/>
      <c r="Z19" s="50" t="s">
        <v>3</v>
      </c>
      <c r="AA19" s="37" t="s">
        <v>4</v>
      </c>
      <c r="AB19" s="50" t="s">
        <v>5</v>
      </c>
      <c r="AC19" s="66" t="s">
        <v>6</v>
      </c>
    </row>
    <row r="20" spans="3:29" ht="30" customHeight="1" x14ac:dyDescent="0.15">
      <c r="C20" s="134">
        <v>3.5</v>
      </c>
      <c r="D20" s="136">
        <v>3</v>
      </c>
      <c r="E20" s="136">
        <v>3</v>
      </c>
      <c r="F20" s="71" t="s">
        <v>68</v>
      </c>
      <c r="G20" s="67">
        <v>240</v>
      </c>
      <c r="H20" s="67"/>
      <c r="I20" s="138">
        <v>20</v>
      </c>
      <c r="J20" s="38">
        <f t="shared" ref="J20:J26" si="15">2*G20*TAN(I$20*PI()/180)</f>
        <v>174.70571244777713</v>
      </c>
      <c r="K20" s="52">
        <f t="shared" ref="K20:K26" si="16">INT((J20-10)/10)</f>
        <v>16</v>
      </c>
      <c r="L20" s="76">
        <v>16</v>
      </c>
      <c r="M20" s="38">
        <f t="shared" ref="M20:M26" si="17">(2*G20-15)/COS(I$20*PI()/180)+80</f>
        <v>574.84266420129916</v>
      </c>
      <c r="N20" s="68">
        <f t="shared" ref="N20:N26" si="18">(K20+1)*2</f>
        <v>34</v>
      </c>
      <c r="O20" s="55">
        <f t="shared" ref="O20:O26" si="19">M20*N20/100*((L20/100)^2/4*PI()*7850/100)</f>
        <v>308.48028537672661</v>
      </c>
      <c r="P20" s="138">
        <v>25</v>
      </c>
      <c r="Q20" s="38">
        <f t="shared" ref="Q20:Q26" si="20">2*G20*TAN(P$20*PI()/180)</f>
        <v>223.82767591439932</v>
      </c>
      <c r="R20" s="52">
        <f t="shared" ref="R20:R26" si="21">INT((Q20-10)/10)</f>
        <v>21</v>
      </c>
      <c r="S20" s="76">
        <v>16</v>
      </c>
      <c r="T20" s="38">
        <f t="shared" ref="T20:T26" si="22">(2*G20-15)/COS(P$20*PI()/180)+80</f>
        <v>593.07073231755874</v>
      </c>
      <c r="U20" s="68">
        <f t="shared" ref="U20:U26" si="23">(R20+1)*2</f>
        <v>44</v>
      </c>
      <c r="V20" s="55">
        <f t="shared" ref="V20:V26" si="24">T20*U20/100*((S20/100)^2/4*PI()*7850/100)</f>
        <v>411.86858936417906</v>
      </c>
      <c r="W20" s="138">
        <v>30</v>
      </c>
      <c r="X20" s="38">
        <f t="shared" ref="X20:X26" si="25">2*G20*TAN(W$20*PI()/180)</f>
        <v>277.12812921102034</v>
      </c>
      <c r="Y20" s="52">
        <f t="shared" ref="Y20:Y26" si="26">INT((X20-10)/10)</f>
        <v>26</v>
      </c>
      <c r="Z20" s="76">
        <v>16</v>
      </c>
      <c r="AA20" s="38">
        <f t="shared" ref="AA20:AA26" si="27">(2*G20-15)/COS(W$20*PI()/180)+80</f>
        <v>616.93575034635194</v>
      </c>
      <c r="AB20" s="68">
        <f t="shared" ref="AB20:AB26" si="28">(Y20+1)*2</f>
        <v>54</v>
      </c>
      <c r="AC20" s="55">
        <f t="shared" ref="AC20:AC26" si="29">AA20*AB20/100*((Z20/100)^2/4*PI()*7850/100)</f>
        <v>525.8152781007999</v>
      </c>
    </row>
    <row r="21" spans="3:29" ht="30" customHeight="1" x14ac:dyDescent="0.15">
      <c r="C21" s="171"/>
      <c r="D21" s="172"/>
      <c r="E21" s="172"/>
      <c r="F21" s="82" t="s">
        <v>69</v>
      </c>
      <c r="G21" s="83">
        <v>250</v>
      </c>
      <c r="H21" s="83"/>
      <c r="I21" s="173"/>
      <c r="J21" s="38">
        <f t="shared" si="15"/>
        <v>181.98511713310117</v>
      </c>
      <c r="K21" s="52">
        <f t="shared" si="16"/>
        <v>17</v>
      </c>
      <c r="L21" s="76">
        <v>20</v>
      </c>
      <c r="M21" s="38">
        <f t="shared" si="17"/>
        <v>596.12621965081735</v>
      </c>
      <c r="N21" s="68">
        <f t="shared" si="18"/>
        <v>36</v>
      </c>
      <c r="O21" s="55">
        <f t="shared" si="19"/>
        <v>529.24925359072859</v>
      </c>
      <c r="P21" s="173"/>
      <c r="Q21" s="38">
        <f t="shared" si="20"/>
        <v>233.1538290774993</v>
      </c>
      <c r="R21" s="52">
        <f t="shared" si="21"/>
        <v>22</v>
      </c>
      <c r="S21" s="76">
        <v>20</v>
      </c>
      <c r="T21" s="38">
        <f t="shared" si="22"/>
        <v>615.13829069680855</v>
      </c>
      <c r="U21" s="68">
        <f t="shared" si="23"/>
        <v>46</v>
      </c>
      <c r="V21" s="55">
        <f t="shared" si="24"/>
        <v>697.83078192664993</v>
      </c>
      <c r="W21" s="173"/>
      <c r="X21" s="38">
        <f t="shared" si="25"/>
        <v>288.67513459481285</v>
      </c>
      <c r="Y21" s="52">
        <f t="shared" si="26"/>
        <v>27</v>
      </c>
      <c r="Z21" s="76">
        <v>20</v>
      </c>
      <c r="AA21" s="38">
        <f t="shared" si="27"/>
        <v>640.02976111393696</v>
      </c>
      <c r="AB21" s="68">
        <f t="shared" si="28"/>
        <v>56</v>
      </c>
      <c r="AC21" s="55">
        <f t="shared" si="29"/>
        <v>883.90934494328724</v>
      </c>
    </row>
    <row r="22" spans="3:29" ht="30" customHeight="1" x14ac:dyDescent="0.15">
      <c r="C22" s="171"/>
      <c r="D22" s="172"/>
      <c r="E22" s="172"/>
      <c r="F22" s="82" t="s">
        <v>34</v>
      </c>
      <c r="G22" s="83">
        <v>260</v>
      </c>
      <c r="H22" s="83"/>
      <c r="I22" s="173"/>
      <c r="J22" s="38">
        <f t="shared" si="15"/>
        <v>189.26452181842521</v>
      </c>
      <c r="K22" s="52">
        <f t="shared" si="16"/>
        <v>17</v>
      </c>
      <c r="L22" s="76">
        <v>20</v>
      </c>
      <c r="M22" s="38">
        <f t="shared" si="17"/>
        <v>617.40977510033565</v>
      </c>
      <c r="N22" s="68">
        <f t="shared" si="18"/>
        <v>36</v>
      </c>
      <c r="O22" s="55">
        <f t="shared" si="19"/>
        <v>548.14509387437283</v>
      </c>
      <c r="P22" s="173"/>
      <c r="Q22" s="38">
        <f t="shared" si="20"/>
        <v>242.47998224059927</v>
      </c>
      <c r="R22" s="52">
        <f t="shared" si="21"/>
        <v>23</v>
      </c>
      <c r="S22" s="76">
        <v>20</v>
      </c>
      <c r="T22" s="38">
        <f t="shared" si="22"/>
        <v>637.20584907605837</v>
      </c>
      <c r="U22" s="68">
        <f t="shared" si="23"/>
        <v>48</v>
      </c>
      <c r="V22" s="55">
        <f t="shared" si="24"/>
        <v>754.29376954137922</v>
      </c>
      <c r="W22" s="173"/>
      <c r="X22" s="38">
        <f t="shared" si="25"/>
        <v>300.22213997860536</v>
      </c>
      <c r="Y22" s="52">
        <f t="shared" si="26"/>
        <v>29</v>
      </c>
      <c r="Z22" s="76">
        <v>20</v>
      </c>
      <c r="AA22" s="38">
        <f t="shared" si="27"/>
        <v>663.12377188152198</v>
      </c>
      <c r="AB22" s="68">
        <f t="shared" si="28"/>
        <v>60</v>
      </c>
      <c r="AC22" s="55">
        <f t="shared" si="29"/>
        <v>981.21770674712309</v>
      </c>
    </row>
    <row r="23" spans="3:29" ht="30" customHeight="1" x14ac:dyDescent="0.15">
      <c r="C23" s="171"/>
      <c r="D23" s="172"/>
      <c r="E23" s="172"/>
      <c r="F23" s="82" t="s">
        <v>74</v>
      </c>
      <c r="G23" s="83">
        <v>270</v>
      </c>
      <c r="H23" s="83"/>
      <c r="I23" s="173"/>
      <c r="J23" s="38">
        <f t="shared" si="15"/>
        <v>196.54392650374928</v>
      </c>
      <c r="K23" s="52">
        <f t="shared" si="16"/>
        <v>18</v>
      </c>
      <c r="L23" s="76">
        <v>20</v>
      </c>
      <c r="M23" s="38">
        <f t="shared" si="17"/>
        <v>638.69333054985384</v>
      </c>
      <c r="N23" s="68">
        <f t="shared" si="18"/>
        <v>38</v>
      </c>
      <c r="O23" s="55">
        <f t="shared" si="19"/>
        <v>598.54320827790673</v>
      </c>
      <c r="P23" s="173"/>
      <c r="Q23" s="38">
        <f t="shared" si="20"/>
        <v>251.80613540369924</v>
      </c>
      <c r="R23" s="52">
        <f t="shared" si="21"/>
        <v>24</v>
      </c>
      <c r="S23" s="76">
        <v>20</v>
      </c>
      <c r="T23" s="38">
        <f t="shared" si="22"/>
        <v>659.27340745530819</v>
      </c>
      <c r="U23" s="68">
        <f t="shared" si="23"/>
        <v>50</v>
      </c>
      <c r="V23" s="55">
        <f t="shared" si="24"/>
        <v>812.93363372571741</v>
      </c>
      <c r="W23" s="173"/>
      <c r="X23" s="38">
        <f t="shared" si="25"/>
        <v>311.76914536239792</v>
      </c>
      <c r="Y23" s="52">
        <f t="shared" si="26"/>
        <v>30</v>
      </c>
      <c r="Z23" s="76">
        <v>20</v>
      </c>
      <c r="AA23" s="38">
        <f t="shared" si="27"/>
        <v>686.21778264910699</v>
      </c>
      <c r="AB23" s="68">
        <f t="shared" si="28"/>
        <v>62</v>
      </c>
      <c r="AC23" s="55">
        <f t="shared" si="29"/>
        <v>1049.2360096616057</v>
      </c>
    </row>
    <row r="24" spans="3:29" ht="30" customHeight="1" x14ac:dyDescent="0.15">
      <c r="C24" s="171"/>
      <c r="D24" s="172"/>
      <c r="E24" s="172"/>
      <c r="F24" s="82" t="s">
        <v>75</v>
      </c>
      <c r="G24" s="83">
        <v>280</v>
      </c>
      <c r="H24" s="83"/>
      <c r="I24" s="173"/>
      <c r="J24" s="38">
        <f t="shared" si="15"/>
        <v>203.82333118907331</v>
      </c>
      <c r="K24" s="52">
        <f t="shared" si="16"/>
        <v>19</v>
      </c>
      <c r="L24" s="76">
        <v>22</v>
      </c>
      <c r="M24" s="38">
        <f t="shared" si="17"/>
        <v>659.97688599937214</v>
      </c>
      <c r="N24" s="68">
        <f t="shared" si="18"/>
        <v>40</v>
      </c>
      <c r="O24" s="55">
        <f t="shared" si="19"/>
        <v>787.75944119378869</v>
      </c>
      <c r="P24" s="173"/>
      <c r="Q24" s="38">
        <f t="shared" si="20"/>
        <v>261.13228856679922</v>
      </c>
      <c r="R24" s="52">
        <f t="shared" si="21"/>
        <v>25</v>
      </c>
      <c r="S24" s="76">
        <v>22</v>
      </c>
      <c r="T24" s="38">
        <f t="shared" si="22"/>
        <v>681.34096583455801</v>
      </c>
      <c r="U24" s="68">
        <f t="shared" si="23"/>
        <v>52</v>
      </c>
      <c r="V24" s="55">
        <f t="shared" si="24"/>
        <v>1057.2379531203944</v>
      </c>
      <c r="W24" s="173"/>
      <c r="X24" s="38">
        <f t="shared" si="25"/>
        <v>323.31615074619043</v>
      </c>
      <c r="Y24" s="52">
        <f t="shared" si="26"/>
        <v>31</v>
      </c>
      <c r="Z24" s="76">
        <v>22</v>
      </c>
      <c r="AA24" s="38">
        <f t="shared" si="27"/>
        <v>709.31179341669201</v>
      </c>
      <c r="AB24" s="68">
        <f t="shared" si="28"/>
        <v>64</v>
      </c>
      <c r="AC24" s="55">
        <f t="shared" si="29"/>
        <v>1354.6342579388552</v>
      </c>
    </row>
    <row r="25" spans="3:29" ht="30" customHeight="1" x14ac:dyDescent="0.15">
      <c r="C25" s="171"/>
      <c r="D25" s="172"/>
      <c r="E25" s="172"/>
      <c r="F25" s="82" t="s">
        <v>76</v>
      </c>
      <c r="G25" s="83">
        <v>280</v>
      </c>
      <c r="H25" s="83"/>
      <c r="I25" s="173"/>
      <c r="J25" s="38">
        <f t="shared" si="15"/>
        <v>203.82333118907331</v>
      </c>
      <c r="K25" s="52">
        <f t="shared" si="16"/>
        <v>19</v>
      </c>
      <c r="L25" s="76">
        <v>25</v>
      </c>
      <c r="M25" s="38">
        <f t="shared" si="17"/>
        <v>659.97688599937214</v>
      </c>
      <c r="N25" s="68">
        <f t="shared" si="18"/>
        <v>40</v>
      </c>
      <c r="O25" s="55">
        <f t="shared" si="19"/>
        <v>1017.2513445167725</v>
      </c>
      <c r="P25" s="173"/>
      <c r="Q25" s="38">
        <f t="shared" si="20"/>
        <v>261.13228856679922</v>
      </c>
      <c r="R25" s="52">
        <f t="shared" si="21"/>
        <v>25</v>
      </c>
      <c r="S25" s="76">
        <v>25</v>
      </c>
      <c r="T25" s="38">
        <f t="shared" si="22"/>
        <v>681.34096583455801</v>
      </c>
      <c r="U25" s="68">
        <f t="shared" si="23"/>
        <v>52</v>
      </c>
      <c r="V25" s="55">
        <f t="shared" si="24"/>
        <v>1365.2349601244762</v>
      </c>
      <c r="W25" s="173"/>
      <c r="X25" s="38">
        <f t="shared" si="25"/>
        <v>323.31615074619043</v>
      </c>
      <c r="Y25" s="52">
        <f t="shared" si="26"/>
        <v>31</v>
      </c>
      <c r="Z25" s="76">
        <v>25</v>
      </c>
      <c r="AA25" s="38">
        <f t="shared" si="27"/>
        <v>709.31179341669201</v>
      </c>
      <c r="AB25" s="68">
        <f t="shared" si="28"/>
        <v>64</v>
      </c>
      <c r="AC25" s="55">
        <f t="shared" si="29"/>
        <v>1749.2694446524472</v>
      </c>
    </row>
    <row r="26" spans="3:29" ht="30" customHeight="1" thickBot="1" x14ac:dyDescent="0.2">
      <c r="C26" s="135"/>
      <c r="D26" s="137"/>
      <c r="E26" s="137"/>
      <c r="F26" s="72" t="s">
        <v>77</v>
      </c>
      <c r="G26" s="69">
        <v>300</v>
      </c>
      <c r="H26" s="69"/>
      <c r="I26" s="139"/>
      <c r="J26" s="38">
        <f t="shared" si="15"/>
        <v>218.38214055972139</v>
      </c>
      <c r="K26" s="52">
        <f t="shared" si="16"/>
        <v>20</v>
      </c>
      <c r="L26" s="76">
        <v>25</v>
      </c>
      <c r="M26" s="38">
        <f t="shared" si="17"/>
        <v>702.54399689840852</v>
      </c>
      <c r="N26" s="68">
        <f t="shared" si="18"/>
        <v>42</v>
      </c>
      <c r="O26" s="55">
        <f t="shared" si="19"/>
        <v>1137.0049961100638</v>
      </c>
      <c r="P26" s="139"/>
      <c r="Q26" s="38">
        <f t="shared" si="20"/>
        <v>279.78459489299917</v>
      </c>
      <c r="R26" s="52">
        <f t="shared" si="21"/>
        <v>26</v>
      </c>
      <c r="S26" s="76">
        <v>25</v>
      </c>
      <c r="T26" s="38">
        <f t="shared" si="22"/>
        <v>725.47608259305764</v>
      </c>
      <c r="U26" s="68">
        <f t="shared" si="23"/>
        <v>54</v>
      </c>
      <c r="V26" s="55">
        <f t="shared" si="24"/>
        <v>1509.580977332726</v>
      </c>
      <c r="W26" s="139"/>
      <c r="X26" s="38">
        <f t="shared" si="25"/>
        <v>346.41016151377545</v>
      </c>
      <c r="Y26" s="52">
        <f t="shared" si="26"/>
        <v>33</v>
      </c>
      <c r="Z26" s="76">
        <v>25</v>
      </c>
      <c r="AA26" s="38">
        <f t="shared" si="27"/>
        <v>755.49981495186205</v>
      </c>
      <c r="AB26" s="68">
        <f t="shared" si="28"/>
        <v>68</v>
      </c>
      <c r="AC26" s="55">
        <f t="shared" si="29"/>
        <v>1979.6245475217531</v>
      </c>
    </row>
    <row r="27" spans="3:29" ht="30" customHeight="1" thickBot="1" x14ac:dyDescent="0.2"/>
    <row r="28" spans="3:29" ht="21" customHeight="1" x14ac:dyDescent="0.15">
      <c r="C28" s="152" t="s">
        <v>56</v>
      </c>
      <c r="D28" s="154" t="s">
        <v>1</v>
      </c>
      <c r="E28" s="154" t="s">
        <v>40</v>
      </c>
      <c r="F28" s="154" t="s">
        <v>41</v>
      </c>
      <c r="G28" s="160" t="s">
        <v>9</v>
      </c>
      <c r="H28" s="161"/>
      <c r="I28" s="156" t="s">
        <v>45</v>
      </c>
      <c r="J28" s="157"/>
      <c r="K28" s="157"/>
      <c r="L28" s="157"/>
      <c r="M28" s="157"/>
      <c r="N28" s="157"/>
      <c r="O28" s="158"/>
      <c r="P28" s="156" t="s">
        <v>46</v>
      </c>
      <c r="Q28" s="157"/>
      <c r="R28" s="157"/>
      <c r="S28" s="157"/>
      <c r="T28" s="157"/>
      <c r="U28" s="157"/>
      <c r="V28" s="158"/>
      <c r="W28" s="165" t="s">
        <v>52</v>
      </c>
      <c r="X28" s="166"/>
      <c r="Y28" s="166"/>
      <c r="Z28" s="166"/>
      <c r="AA28" s="166"/>
      <c r="AB28" s="166"/>
      <c r="AC28" s="167"/>
    </row>
    <row r="29" spans="3:29" ht="30" customHeight="1" x14ac:dyDescent="0.15">
      <c r="C29" s="153"/>
      <c r="D29" s="155"/>
      <c r="E29" s="155"/>
      <c r="F29" s="155"/>
      <c r="G29" s="162"/>
      <c r="H29" s="163"/>
      <c r="I29" s="155" t="s">
        <v>0</v>
      </c>
      <c r="J29" s="155"/>
      <c r="K29" s="155"/>
      <c r="L29" s="164" t="s">
        <v>8</v>
      </c>
      <c r="M29" s="164"/>
      <c r="N29" s="164"/>
      <c r="O29" s="164"/>
      <c r="P29" s="155" t="s">
        <v>0</v>
      </c>
      <c r="Q29" s="155"/>
      <c r="R29" s="155"/>
      <c r="S29" s="164" t="s">
        <v>8</v>
      </c>
      <c r="T29" s="164"/>
      <c r="U29" s="164"/>
      <c r="V29" s="164"/>
      <c r="W29" s="155" t="s">
        <v>0</v>
      </c>
      <c r="X29" s="155"/>
      <c r="Y29" s="155"/>
      <c r="Z29" s="164" t="s">
        <v>8</v>
      </c>
      <c r="AA29" s="164"/>
      <c r="AB29" s="164"/>
      <c r="AC29" s="168"/>
    </row>
    <row r="30" spans="3:29" ht="30" customHeight="1" x14ac:dyDescent="0.15">
      <c r="C30" s="153"/>
      <c r="D30" s="155"/>
      <c r="E30" s="155"/>
      <c r="F30" s="155"/>
      <c r="G30" s="149" t="s">
        <v>2</v>
      </c>
      <c r="H30" s="169" t="s">
        <v>10</v>
      </c>
      <c r="I30" s="96" t="s">
        <v>55</v>
      </c>
      <c r="J30" s="159" t="s">
        <v>11</v>
      </c>
      <c r="K30" s="94" t="s">
        <v>43</v>
      </c>
      <c r="L30" s="99" t="s">
        <v>44</v>
      </c>
      <c r="M30" s="99"/>
      <c r="N30" s="99"/>
      <c r="O30" s="99"/>
      <c r="P30" s="96" t="s">
        <v>55</v>
      </c>
      <c r="Q30" s="159" t="s">
        <v>12</v>
      </c>
      <c r="R30" s="94" t="s">
        <v>43</v>
      </c>
      <c r="S30" s="99" t="s">
        <v>44</v>
      </c>
      <c r="T30" s="99"/>
      <c r="U30" s="99"/>
      <c r="V30" s="99"/>
      <c r="W30" s="96" t="s">
        <v>55</v>
      </c>
      <c r="X30" s="159" t="s">
        <v>12</v>
      </c>
      <c r="Y30" s="94" t="s">
        <v>43</v>
      </c>
      <c r="Z30" s="99" t="s">
        <v>44</v>
      </c>
      <c r="AA30" s="99"/>
      <c r="AB30" s="99"/>
      <c r="AC30" s="170"/>
    </row>
    <row r="31" spans="3:29" ht="48" customHeight="1" x14ac:dyDescent="0.15">
      <c r="C31" s="92"/>
      <c r="D31" s="94"/>
      <c r="E31" s="94"/>
      <c r="F31" s="94"/>
      <c r="G31" s="149"/>
      <c r="H31" s="169"/>
      <c r="I31" s="96"/>
      <c r="J31" s="159"/>
      <c r="K31" s="94"/>
      <c r="L31" s="50" t="s">
        <v>3</v>
      </c>
      <c r="M31" s="37" t="s">
        <v>4</v>
      </c>
      <c r="N31" s="50" t="s">
        <v>5</v>
      </c>
      <c r="O31" s="50" t="s">
        <v>6</v>
      </c>
      <c r="P31" s="96"/>
      <c r="Q31" s="159"/>
      <c r="R31" s="94"/>
      <c r="S31" s="50" t="s">
        <v>3</v>
      </c>
      <c r="T31" s="37" t="s">
        <v>4</v>
      </c>
      <c r="U31" s="50" t="s">
        <v>5</v>
      </c>
      <c r="V31" s="50" t="s">
        <v>6</v>
      </c>
      <c r="W31" s="96"/>
      <c r="X31" s="159"/>
      <c r="Y31" s="94"/>
      <c r="Z31" s="50" t="s">
        <v>3</v>
      </c>
      <c r="AA31" s="37" t="s">
        <v>4</v>
      </c>
      <c r="AB31" s="50" t="s">
        <v>5</v>
      </c>
      <c r="AC31" s="66" t="s">
        <v>6</v>
      </c>
    </row>
    <row r="32" spans="3:29" ht="30" customHeight="1" x14ac:dyDescent="0.15">
      <c r="C32" s="134">
        <v>3.5</v>
      </c>
      <c r="D32" s="136">
        <v>3</v>
      </c>
      <c r="E32" s="136">
        <v>3</v>
      </c>
      <c r="F32" s="71" t="s">
        <v>68</v>
      </c>
      <c r="G32" s="67">
        <v>240</v>
      </c>
      <c r="H32" s="67"/>
      <c r="I32" s="138">
        <v>35</v>
      </c>
      <c r="J32" s="38">
        <f t="shared" ref="J32:J38" si="30">2*G32*TAN(I$32*PI()/180)</f>
        <v>336.09961834066064</v>
      </c>
      <c r="K32" s="52">
        <f t="shared" ref="K32:K38" si="31">INT((J32-10)/10)</f>
        <v>32</v>
      </c>
      <c r="L32" s="76">
        <v>16</v>
      </c>
      <c r="M32" s="38">
        <f t="shared" ref="M32:M38" si="32">(2*G32-15)/COS(I$32*PI()/180)+80</f>
        <v>647.66018377407704</v>
      </c>
      <c r="N32" s="68">
        <f t="shared" ref="N32:N38" si="33">(K32+1)*2</f>
        <v>66</v>
      </c>
      <c r="O32" s="55">
        <f t="shared" ref="O32:O38" si="34">M32*N32/100*((L32/100)^2/4*PI()*7850/100)</f>
        <v>674.66881708017615</v>
      </c>
      <c r="P32" s="138">
        <v>40</v>
      </c>
      <c r="Q32" s="38">
        <f t="shared" ref="Q32:Q38" si="35">2*G32*TAN(P$32*PI()/180)</f>
        <v>402.76782296509435</v>
      </c>
      <c r="R32" s="52">
        <f t="shared" ref="R32:R38" si="36">INT((Q32-10)/10)</f>
        <v>39</v>
      </c>
      <c r="S32" s="76">
        <v>16</v>
      </c>
      <c r="T32" s="38">
        <f t="shared" ref="T32:T38" si="37">(2*G32-15)/COS(P$32*PI()/180)+80</f>
        <v>687.01438953950958</v>
      </c>
      <c r="U32" s="68">
        <f t="shared" ref="U32:U38" si="38">(R32+1)*2</f>
        <v>80</v>
      </c>
      <c r="V32" s="55">
        <f t="shared" ref="V32:V38" si="39">T32*U32/100*((S32/100)^2/4*PI()*7850/100)</f>
        <v>867.47171680456836</v>
      </c>
      <c r="W32" s="138">
        <v>45</v>
      </c>
      <c r="X32" s="38">
        <f t="shared" ref="X32:X38" si="40">2*G32*TAN(W$32*PI()/180)</f>
        <v>479.99999999999994</v>
      </c>
      <c r="Y32" s="52">
        <f t="shared" ref="Y32:Y38" si="41">INT((X32-10)/10)</f>
        <v>47</v>
      </c>
      <c r="Z32" s="76">
        <v>16</v>
      </c>
      <c r="AA32" s="38">
        <f t="shared" ref="AA32:AA38" si="42">(2*G32-15)/COS(W$32*PI()/180)+80</f>
        <v>737.60930650348917</v>
      </c>
      <c r="AB32" s="68">
        <f t="shared" ref="AB32:AB38" si="43">(Y32+1)*2</f>
        <v>96</v>
      </c>
      <c r="AC32" s="55">
        <f t="shared" ref="AC32:AC38" si="44">AA32*AB32/100*((Z32/100)^2/4*PI()*7850/100)</f>
        <v>1117.6276151173302</v>
      </c>
    </row>
    <row r="33" spans="3:29" ht="30" customHeight="1" x14ac:dyDescent="0.15">
      <c r="C33" s="171"/>
      <c r="D33" s="172"/>
      <c r="E33" s="172"/>
      <c r="F33" s="82" t="s">
        <v>69</v>
      </c>
      <c r="G33" s="83">
        <v>250</v>
      </c>
      <c r="H33" s="83"/>
      <c r="I33" s="173"/>
      <c r="J33" s="38">
        <f t="shared" si="30"/>
        <v>350.10376910485485</v>
      </c>
      <c r="K33" s="52">
        <f t="shared" si="31"/>
        <v>34</v>
      </c>
      <c r="L33" s="76">
        <v>20</v>
      </c>
      <c r="M33" s="38">
        <f t="shared" si="32"/>
        <v>672.0756755493062</v>
      </c>
      <c r="N33" s="68">
        <f t="shared" si="33"/>
        <v>70</v>
      </c>
      <c r="O33" s="55">
        <f t="shared" si="34"/>
        <v>1160.2077087266728</v>
      </c>
      <c r="P33" s="173"/>
      <c r="Q33" s="38">
        <f t="shared" si="35"/>
        <v>419.54981558863994</v>
      </c>
      <c r="R33" s="52">
        <f t="shared" si="36"/>
        <v>40</v>
      </c>
      <c r="S33" s="76">
        <v>20</v>
      </c>
      <c r="T33" s="38">
        <f t="shared" si="37"/>
        <v>713.12253532615512</v>
      </c>
      <c r="U33" s="68">
        <f t="shared" si="38"/>
        <v>82</v>
      </c>
      <c r="V33" s="55">
        <f t="shared" si="39"/>
        <v>1442.107191494518</v>
      </c>
      <c r="W33" s="173"/>
      <c r="X33" s="38">
        <f t="shared" si="40"/>
        <v>499.99999999999994</v>
      </c>
      <c r="Y33" s="52">
        <f t="shared" si="41"/>
        <v>49</v>
      </c>
      <c r="Z33" s="76">
        <v>20</v>
      </c>
      <c r="AA33" s="38">
        <f t="shared" si="42"/>
        <v>765.89357775095107</v>
      </c>
      <c r="AB33" s="68">
        <f t="shared" si="43"/>
        <v>100</v>
      </c>
      <c r="AC33" s="55">
        <f t="shared" si="44"/>
        <v>1888.808625275783</v>
      </c>
    </row>
    <row r="34" spans="3:29" ht="30" customHeight="1" x14ac:dyDescent="0.15">
      <c r="C34" s="171"/>
      <c r="D34" s="172"/>
      <c r="E34" s="172"/>
      <c r="F34" s="82" t="s">
        <v>34</v>
      </c>
      <c r="G34" s="83">
        <v>260</v>
      </c>
      <c r="H34" s="83"/>
      <c r="I34" s="173"/>
      <c r="J34" s="38">
        <f t="shared" si="30"/>
        <v>364.10791986904906</v>
      </c>
      <c r="K34" s="52">
        <f t="shared" si="31"/>
        <v>35</v>
      </c>
      <c r="L34" s="76">
        <v>20</v>
      </c>
      <c r="M34" s="38">
        <f t="shared" si="32"/>
        <v>696.49116732453535</v>
      </c>
      <c r="N34" s="68">
        <f t="shared" si="33"/>
        <v>72</v>
      </c>
      <c r="O34" s="55">
        <f t="shared" si="34"/>
        <v>1236.7093353315825</v>
      </c>
      <c r="P34" s="173"/>
      <c r="Q34" s="38">
        <f t="shared" si="35"/>
        <v>436.33180821218554</v>
      </c>
      <c r="R34" s="52">
        <f t="shared" si="36"/>
        <v>42</v>
      </c>
      <c r="S34" s="76">
        <v>20</v>
      </c>
      <c r="T34" s="38">
        <f t="shared" si="37"/>
        <v>739.23068111280077</v>
      </c>
      <c r="U34" s="68">
        <f t="shared" si="38"/>
        <v>86</v>
      </c>
      <c r="V34" s="55">
        <f t="shared" si="39"/>
        <v>1567.8263682049135</v>
      </c>
      <c r="W34" s="173"/>
      <c r="X34" s="38">
        <f t="shared" si="40"/>
        <v>519.99999999999989</v>
      </c>
      <c r="Y34" s="52">
        <f t="shared" si="41"/>
        <v>51</v>
      </c>
      <c r="Z34" s="76">
        <v>20</v>
      </c>
      <c r="AA34" s="38">
        <f t="shared" si="42"/>
        <v>794.17784899841297</v>
      </c>
      <c r="AB34" s="68">
        <f t="shared" si="43"/>
        <v>104</v>
      </c>
      <c r="AC34" s="55">
        <f t="shared" si="44"/>
        <v>2036.9043629010641</v>
      </c>
    </row>
    <row r="35" spans="3:29" ht="30" customHeight="1" x14ac:dyDescent="0.15">
      <c r="C35" s="171"/>
      <c r="D35" s="172"/>
      <c r="E35" s="172"/>
      <c r="F35" s="82" t="s">
        <v>74</v>
      </c>
      <c r="G35" s="83">
        <v>270</v>
      </c>
      <c r="H35" s="83"/>
      <c r="I35" s="173"/>
      <c r="J35" s="38">
        <f t="shared" si="30"/>
        <v>378.11207063324326</v>
      </c>
      <c r="K35" s="52">
        <f t="shared" si="31"/>
        <v>36</v>
      </c>
      <c r="L35" s="76">
        <v>20</v>
      </c>
      <c r="M35" s="38">
        <f t="shared" si="32"/>
        <v>720.9066590997644</v>
      </c>
      <c r="N35" s="68">
        <f t="shared" si="33"/>
        <v>74</v>
      </c>
      <c r="O35" s="55">
        <f t="shared" si="34"/>
        <v>1315.6194527657699</v>
      </c>
      <c r="P35" s="173"/>
      <c r="Q35" s="38">
        <f t="shared" si="35"/>
        <v>453.11380083573118</v>
      </c>
      <c r="R35" s="52">
        <f t="shared" si="36"/>
        <v>44</v>
      </c>
      <c r="S35" s="76">
        <v>20</v>
      </c>
      <c r="T35" s="38">
        <f t="shared" si="37"/>
        <v>765.3388268994463</v>
      </c>
      <c r="U35" s="68">
        <f t="shared" si="38"/>
        <v>90</v>
      </c>
      <c r="V35" s="55">
        <f t="shared" si="39"/>
        <v>1698.6964737006451</v>
      </c>
      <c r="W35" s="173"/>
      <c r="X35" s="38">
        <f t="shared" si="40"/>
        <v>539.99999999999989</v>
      </c>
      <c r="Y35" s="52">
        <f t="shared" si="41"/>
        <v>53</v>
      </c>
      <c r="Z35" s="76">
        <v>20</v>
      </c>
      <c r="AA35" s="38">
        <f t="shared" si="42"/>
        <v>822.46212024587487</v>
      </c>
      <c r="AB35" s="68">
        <f t="shared" si="43"/>
        <v>108</v>
      </c>
      <c r="AC35" s="55">
        <f t="shared" si="44"/>
        <v>2190.5803614966721</v>
      </c>
    </row>
    <row r="36" spans="3:29" ht="30" customHeight="1" x14ac:dyDescent="0.15">
      <c r="C36" s="171"/>
      <c r="D36" s="172"/>
      <c r="E36" s="172"/>
      <c r="F36" s="82" t="s">
        <v>75</v>
      </c>
      <c r="G36" s="83">
        <v>280</v>
      </c>
      <c r="H36" s="83"/>
      <c r="I36" s="173"/>
      <c r="J36" s="38">
        <f t="shared" si="30"/>
        <v>392.11622139743741</v>
      </c>
      <c r="K36" s="52">
        <f t="shared" si="31"/>
        <v>38</v>
      </c>
      <c r="L36" s="76">
        <v>22</v>
      </c>
      <c r="M36" s="38">
        <f t="shared" si="32"/>
        <v>745.32215087499355</v>
      </c>
      <c r="N36" s="68">
        <f t="shared" si="33"/>
        <v>78</v>
      </c>
      <c r="O36" s="55">
        <f t="shared" si="34"/>
        <v>1734.7765026307798</v>
      </c>
      <c r="P36" s="173"/>
      <c r="Q36" s="38">
        <f t="shared" si="35"/>
        <v>469.89579345927677</v>
      </c>
      <c r="R36" s="52">
        <f t="shared" si="36"/>
        <v>45</v>
      </c>
      <c r="S36" s="76">
        <v>22</v>
      </c>
      <c r="T36" s="38">
        <f t="shared" si="37"/>
        <v>791.44697268609184</v>
      </c>
      <c r="U36" s="68">
        <f t="shared" si="38"/>
        <v>92</v>
      </c>
      <c r="V36" s="55">
        <f t="shared" si="39"/>
        <v>2172.7739679630245</v>
      </c>
      <c r="W36" s="173"/>
      <c r="X36" s="38">
        <f t="shared" si="40"/>
        <v>559.99999999999989</v>
      </c>
      <c r="Y36" s="52">
        <f t="shared" si="41"/>
        <v>55</v>
      </c>
      <c r="Z36" s="76">
        <v>22</v>
      </c>
      <c r="AA36" s="38">
        <f t="shared" si="42"/>
        <v>850.74639149333677</v>
      </c>
      <c r="AB36" s="68">
        <f t="shared" si="43"/>
        <v>112</v>
      </c>
      <c r="AC36" s="55">
        <f t="shared" si="44"/>
        <v>2843.3023114857547</v>
      </c>
    </row>
    <row r="37" spans="3:29" ht="30" customHeight="1" x14ac:dyDescent="0.15">
      <c r="C37" s="171"/>
      <c r="D37" s="172"/>
      <c r="E37" s="172"/>
      <c r="F37" s="82" t="s">
        <v>76</v>
      </c>
      <c r="G37" s="83">
        <v>280</v>
      </c>
      <c r="H37" s="83"/>
      <c r="I37" s="173"/>
      <c r="J37" s="38">
        <f t="shared" si="30"/>
        <v>392.11622139743741</v>
      </c>
      <c r="K37" s="52">
        <f t="shared" si="31"/>
        <v>38</v>
      </c>
      <c r="L37" s="76">
        <v>25</v>
      </c>
      <c r="M37" s="38">
        <f t="shared" si="32"/>
        <v>745.32215087499355</v>
      </c>
      <c r="N37" s="68">
        <f t="shared" si="33"/>
        <v>78</v>
      </c>
      <c r="O37" s="55">
        <f t="shared" si="34"/>
        <v>2240.1556077360274</v>
      </c>
      <c r="P37" s="173"/>
      <c r="Q37" s="38">
        <f t="shared" si="35"/>
        <v>469.89579345927677</v>
      </c>
      <c r="R37" s="52">
        <f t="shared" si="36"/>
        <v>45</v>
      </c>
      <c r="S37" s="76">
        <v>25</v>
      </c>
      <c r="T37" s="38">
        <f t="shared" si="37"/>
        <v>791.44697268609184</v>
      </c>
      <c r="U37" s="68">
        <f t="shared" si="38"/>
        <v>92</v>
      </c>
      <c r="V37" s="55">
        <f t="shared" si="39"/>
        <v>2805.7515082167151</v>
      </c>
      <c r="W37" s="173"/>
      <c r="X37" s="38">
        <f t="shared" si="40"/>
        <v>559.99999999999989</v>
      </c>
      <c r="Y37" s="52">
        <f t="shared" si="41"/>
        <v>55</v>
      </c>
      <c r="Z37" s="76">
        <v>25</v>
      </c>
      <c r="AA37" s="38">
        <f t="shared" si="42"/>
        <v>850.74639149333677</v>
      </c>
      <c r="AB37" s="68">
        <f t="shared" si="43"/>
        <v>112</v>
      </c>
      <c r="AC37" s="55">
        <f t="shared" si="44"/>
        <v>3671.6197204103232</v>
      </c>
    </row>
    <row r="38" spans="3:29" ht="30" customHeight="1" thickBot="1" x14ac:dyDescent="0.2">
      <c r="C38" s="135"/>
      <c r="D38" s="137"/>
      <c r="E38" s="137"/>
      <c r="F38" s="72" t="s">
        <v>77</v>
      </c>
      <c r="G38" s="69">
        <v>300</v>
      </c>
      <c r="H38" s="69"/>
      <c r="I38" s="139"/>
      <c r="J38" s="38">
        <f t="shared" si="30"/>
        <v>420.12452292582583</v>
      </c>
      <c r="K38" s="52">
        <f t="shared" si="31"/>
        <v>41</v>
      </c>
      <c r="L38" s="76">
        <v>25</v>
      </c>
      <c r="M38" s="38">
        <f t="shared" si="32"/>
        <v>794.15313442545175</v>
      </c>
      <c r="N38" s="68">
        <f t="shared" si="33"/>
        <v>84</v>
      </c>
      <c r="O38" s="55">
        <f t="shared" si="34"/>
        <v>2570.5324805409382</v>
      </c>
      <c r="P38" s="139"/>
      <c r="Q38" s="38">
        <f t="shared" si="35"/>
        <v>503.45977870636796</v>
      </c>
      <c r="R38" s="52">
        <f t="shared" si="36"/>
        <v>49</v>
      </c>
      <c r="S38" s="76">
        <v>25</v>
      </c>
      <c r="T38" s="38">
        <f t="shared" si="37"/>
        <v>843.66326425938303</v>
      </c>
      <c r="U38" s="68">
        <f t="shared" si="38"/>
        <v>100</v>
      </c>
      <c r="V38" s="55">
        <f t="shared" si="39"/>
        <v>3250.9380559127758</v>
      </c>
      <c r="W38" s="139"/>
      <c r="X38" s="38">
        <f t="shared" si="40"/>
        <v>599.99999999999989</v>
      </c>
      <c r="Y38" s="52">
        <f t="shared" si="41"/>
        <v>59</v>
      </c>
      <c r="Z38" s="76">
        <v>25</v>
      </c>
      <c r="AA38" s="38">
        <f t="shared" si="42"/>
        <v>907.31493398826058</v>
      </c>
      <c r="AB38" s="68">
        <f t="shared" si="43"/>
        <v>120</v>
      </c>
      <c r="AC38" s="55">
        <f t="shared" si="44"/>
        <v>4195.4530048522774</v>
      </c>
    </row>
  </sheetData>
  <mergeCells count="106">
    <mergeCell ref="L29:O29"/>
    <mergeCell ref="B3:B14"/>
    <mergeCell ref="C8:C14"/>
    <mergeCell ref="D8:D14"/>
    <mergeCell ref="E8:E14"/>
    <mergeCell ref="I8:I14"/>
    <mergeCell ref="L17:O17"/>
    <mergeCell ref="L18:O18"/>
    <mergeCell ref="K18:K19"/>
    <mergeCell ref="J18:J19"/>
    <mergeCell ref="W8:W14"/>
    <mergeCell ref="W30:W31"/>
    <mergeCell ref="I30:I31"/>
    <mergeCell ref="J30:J31"/>
    <mergeCell ref="K30:K31"/>
    <mergeCell ref="L30:O30"/>
    <mergeCell ref="P28:V28"/>
    <mergeCell ref="W28:AC28"/>
    <mergeCell ref="I29:K29"/>
    <mergeCell ref="P8:P14"/>
    <mergeCell ref="C32:C38"/>
    <mergeCell ref="D32:D38"/>
    <mergeCell ref="E32:E38"/>
    <mergeCell ref="I32:I38"/>
    <mergeCell ref="P32:P38"/>
    <mergeCell ref="W32:W38"/>
    <mergeCell ref="Y30:Y31"/>
    <mergeCell ref="Z30:AC30"/>
    <mergeCell ref="P30:P31"/>
    <mergeCell ref="Q30:Q31"/>
    <mergeCell ref="R30:R31"/>
    <mergeCell ref="S30:V30"/>
    <mergeCell ref="S29:V29"/>
    <mergeCell ref="W29:Y29"/>
    <mergeCell ref="Z29:AC29"/>
    <mergeCell ref="C28:C31"/>
    <mergeCell ref="D28:D31"/>
    <mergeCell ref="E28:E31"/>
    <mergeCell ref="F28:F31"/>
    <mergeCell ref="G28:H29"/>
    <mergeCell ref="I28:O28"/>
    <mergeCell ref="X30:X31"/>
    <mergeCell ref="G30:G31"/>
    <mergeCell ref="H30:H31"/>
    <mergeCell ref="W16:AC16"/>
    <mergeCell ref="P20:P26"/>
    <mergeCell ref="W20:W26"/>
    <mergeCell ref="Z17:AC17"/>
    <mergeCell ref="W17:Y17"/>
    <mergeCell ref="W18:W19"/>
    <mergeCell ref="P29:R29"/>
    <mergeCell ref="Z18:AC18"/>
    <mergeCell ref="C20:C26"/>
    <mergeCell ref="D20:D26"/>
    <mergeCell ref="E20:E26"/>
    <mergeCell ref="I20:I26"/>
    <mergeCell ref="G18:G19"/>
    <mergeCell ref="H18:H19"/>
    <mergeCell ref="R6:R7"/>
    <mergeCell ref="I16:O16"/>
    <mergeCell ref="P16:V16"/>
    <mergeCell ref="S17:V17"/>
    <mergeCell ref="P18:P19"/>
    <mergeCell ref="Q18:Q19"/>
    <mergeCell ref="R18:R19"/>
    <mergeCell ref="S18:V18"/>
    <mergeCell ref="P17:R17"/>
    <mergeCell ref="K6:K7"/>
    <mergeCell ref="Z6:AC6"/>
    <mergeCell ref="C16:C19"/>
    <mergeCell ref="D16:D19"/>
    <mergeCell ref="E16:E19"/>
    <mergeCell ref="F16:F19"/>
    <mergeCell ref="G16:H17"/>
    <mergeCell ref="X18:X19"/>
    <mergeCell ref="I17:K17"/>
    <mergeCell ref="Y18:Y19"/>
    <mergeCell ref="I18:I19"/>
    <mergeCell ref="H6:H7"/>
    <mergeCell ref="I6:I7"/>
    <mergeCell ref="J6:J7"/>
    <mergeCell ref="S6:V6"/>
    <mergeCell ref="W5:Y5"/>
    <mergeCell ref="Y6:Y7"/>
    <mergeCell ref="W6:W7"/>
    <mergeCell ref="L6:O6"/>
    <mergeCell ref="P6:P7"/>
    <mergeCell ref="Q6:Q7"/>
    <mergeCell ref="G4:H5"/>
    <mergeCell ref="L5:O5"/>
    <mergeCell ref="P5:R5"/>
    <mergeCell ref="S5:V5"/>
    <mergeCell ref="W4:AC4"/>
    <mergeCell ref="Z5:AC5"/>
    <mergeCell ref="P4:V4"/>
    <mergeCell ref="I5:K5"/>
    <mergeCell ref="G6:G7"/>
    <mergeCell ref="C2:AC2"/>
    <mergeCell ref="C3:D3"/>
    <mergeCell ref="F3:K3"/>
    <mergeCell ref="C4:C7"/>
    <mergeCell ref="D4:D7"/>
    <mergeCell ref="E4:E7"/>
    <mergeCell ref="F4:F7"/>
    <mergeCell ref="I4:O4"/>
    <mergeCell ref="X6:X7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5"/>
  <sheetViews>
    <sheetView showGridLines="0" zoomScale="80" zoomScaleNormal="80" workbookViewId="0">
      <selection activeCell="H14" sqref="H14"/>
    </sheetView>
  </sheetViews>
  <sheetFormatPr defaultRowHeight="14.25" x14ac:dyDescent="0.15"/>
  <cols>
    <col min="1" max="1" width="3.5" style="65" customWidth="1"/>
    <col min="2" max="2" width="1.125" style="65" customWidth="1"/>
    <col min="3" max="5" width="6.125" style="65" customWidth="1"/>
    <col min="6" max="6" width="14.875" style="65" customWidth="1"/>
    <col min="7" max="7" width="7.75" style="88" customWidth="1"/>
    <col min="8" max="8" width="6.125" style="89" customWidth="1"/>
    <col min="9" max="9" width="6.125" style="63" customWidth="1"/>
    <col min="10" max="10" width="9.375" style="39" customWidth="1"/>
    <col min="11" max="11" width="6.125" style="65" customWidth="1"/>
    <col min="12" max="15" width="8.75" style="65" customWidth="1"/>
    <col min="16" max="16" width="6.125" style="65" customWidth="1"/>
    <col min="17" max="17" width="9.25" style="65" customWidth="1"/>
    <col min="18" max="18" width="6.125" style="65" customWidth="1"/>
    <col min="19" max="22" width="8.625" style="65" customWidth="1"/>
    <col min="23" max="23" width="5.875" style="65" customWidth="1"/>
    <col min="24" max="24" width="9.5" style="65" customWidth="1"/>
    <col min="25" max="25" width="6.125" style="65" customWidth="1"/>
    <col min="26" max="26" width="7.375" style="65" customWidth="1"/>
    <col min="27" max="27" width="8.375" style="65" customWidth="1"/>
    <col min="28" max="28" width="7.375" style="65" customWidth="1"/>
    <col min="29" max="29" width="8.5" style="65" customWidth="1"/>
    <col min="30" max="16384" width="9" style="65"/>
  </cols>
  <sheetData>
    <row r="2" spans="2:29" s="63" customFormat="1" ht="30.75" customHeight="1" x14ac:dyDescent="0.15">
      <c r="B2" s="1"/>
      <c r="C2" s="150" t="s">
        <v>72</v>
      </c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  <c r="AC2" s="150"/>
    </row>
    <row r="3" spans="2:29" s="63" customFormat="1" ht="8.25" customHeight="1" thickBot="1" x14ac:dyDescent="0.2">
      <c r="B3" s="174"/>
      <c r="C3" s="151"/>
      <c r="D3" s="151"/>
      <c r="E3" s="64"/>
      <c r="F3" s="151"/>
      <c r="G3" s="151"/>
      <c r="H3" s="151"/>
      <c r="I3" s="151"/>
      <c r="J3" s="151"/>
      <c r="K3" s="151"/>
      <c r="L3" s="64"/>
      <c r="M3" s="64"/>
      <c r="N3" s="64"/>
      <c r="O3" s="64"/>
    </row>
    <row r="4" spans="2:29" s="63" customFormat="1" ht="19.5" customHeight="1" x14ac:dyDescent="0.15">
      <c r="B4" s="174"/>
      <c r="C4" s="152" t="s">
        <v>56</v>
      </c>
      <c r="D4" s="154" t="s">
        <v>1</v>
      </c>
      <c r="E4" s="154" t="s">
        <v>40</v>
      </c>
      <c r="F4" s="154" t="s">
        <v>41</v>
      </c>
      <c r="G4" s="177" t="s">
        <v>9</v>
      </c>
      <c r="H4" s="178"/>
      <c r="I4" s="156" t="s">
        <v>49</v>
      </c>
      <c r="J4" s="157"/>
      <c r="K4" s="157"/>
      <c r="L4" s="157"/>
      <c r="M4" s="157"/>
      <c r="N4" s="157"/>
      <c r="O4" s="158"/>
      <c r="P4" s="156" t="s">
        <v>50</v>
      </c>
      <c r="Q4" s="157"/>
      <c r="R4" s="157"/>
      <c r="S4" s="157"/>
      <c r="T4" s="157"/>
      <c r="U4" s="157"/>
      <c r="V4" s="158"/>
      <c r="W4" s="165" t="s">
        <v>42</v>
      </c>
      <c r="X4" s="166"/>
      <c r="Y4" s="166"/>
      <c r="Z4" s="166"/>
      <c r="AA4" s="166"/>
      <c r="AB4" s="166"/>
      <c r="AC4" s="167"/>
    </row>
    <row r="5" spans="2:29" s="63" customFormat="1" ht="30" customHeight="1" x14ac:dyDescent="0.15">
      <c r="B5" s="174"/>
      <c r="C5" s="153"/>
      <c r="D5" s="155"/>
      <c r="E5" s="155"/>
      <c r="F5" s="155"/>
      <c r="G5" s="179"/>
      <c r="H5" s="180"/>
      <c r="I5" s="155" t="s">
        <v>0</v>
      </c>
      <c r="J5" s="155"/>
      <c r="K5" s="155"/>
      <c r="L5" s="164" t="s">
        <v>8</v>
      </c>
      <c r="M5" s="164"/>
      <c r="N5" s="164"/>
      <c r="O5" s="164"/>
      <c r="P5" s="155" t="s">
        <v>0</v>
      </c>
      <c r="Q5" s="155"/>
      <c r="R5" s="155"/>
      <c r="S5" s="164" t="s">
        <v>8</v>
      </c>
      <c r="T5" s="164"/>
      <c r="U5" s="164"/>
      <c r="V5" s="164"/>
      <c r="W5" s="155" t="s">
        <v>0</v>
      </c>
      <c r="X5" s="155"/>
      <c r="Y5" s="155"/>
      <c r="Z5" s="164" t="s">
        <v>8</v>
      </c>
      <c r="AA5" s="164"/>
      <c r="AB5" s="164"/>
      <c r="AC5" s="168"/>
    </row>
    <row r="6" spans="2:29" ht="28.5" customHeight="1" x14ac:dyDescent="0.15">
      <c r="B6" s="174"/>
      <c r="C6" s="153"/>
      <c r="D6" s="155"/>
      <c r="E6" s="155"/>
      <c r="F6" s="155"/>
      <c r="G6" s="181" t="s">
        <v>2</v>
      </c>
      <c r="H6" s="182" t="s">
        <v>10</v>
      </c>
      <c r="I6" s="96" t="s">
        <v>53</v>
      </c>
      <c r="J6" s="159" t="s">
        <v>11</v>
      </c>
      <c r="K6" s="96" t="s">
        <v>67</v>
      </c>
      <c r="L6" s="176" t="s">
        <v>66</v>
      </c>
      <c r="M6" s="99"/>
      <c r="N6" s="99"/>
      <c r="O6" s="99"/>
      <c r="P6" s="96" t="s">
        <v>53</v>
      </c>
      <c r="Q6" s="159" t="s">
        <v>12</v>
      </c>
      <c r="R6" s="96" t="s">
        <v>67</v>
      </c>
      <c r="S6" s="176" t="s">
        <v>66</v>
      </c>
      <c r="T6" s="99"/>
      <c r="U6" s="99"/>
      <c r="V6" s="99"/>
      <c r="W6" s="96" t="s">
        <v>53</v>
      </c>
      <c r="X6" s="159" t="s">
        <v>12</v>
      </c>
      <c r="Y6" s="96" t="s">
        <v>67</v>
      </c>
      <c r="Z6" s="176" t="s">
        <v>66</v>
      </c>
      <c r="AA6" s="99"/>
      <c r="AB6" s="99"/>
      <c r="AC6" s="99"/>
    </row>
    <row r="7" spans="2:29" ht="41.25" customHeight="1" x14ac:dyDescent="0.15">
      <c r="B7" s="175"/>
      <c r="C7" s="92"/>
      <c r="D7" s="94"/>
      <c r="E7" s="94"/>
      <c r="F7" s="94"/>
      <c r="G7" s="181"/>
      <c r="H7" s="182"/>
      <c r="I7" s="96"/>
      <c r="J7" s="159"/>
      <c r="K7" s="94"/>
      <c r="L7" s="50" t="s">
        <v>3</v>
      </c>
      <c r="M7" s="37" t="s">
        <v>4</v>
      </c>
      <c r="N7" s="50" t="s">
        <v>5</v>
      </c>
      <c r="O7" s="50" t="s">
        <v>6</v>
      </c>
      <c r="P7" s="96"/>
      <c r="Q7" s="159"/>
      <c r="R7" s="94"/>
      <c r="S7" s="50" t="s">
        <v>3</v>
      </c>
      <c r="T7" s="37" t="s">
        <v>4</v>
      </c>
      <c r="U7" s="50" t="s">
        <v>5</v>
      </c>
      <c r="V7" s="50" t="s">
        <v>6</v>
      </c>
      <c r="W7" s="96"/>
      <c r="X7" s="159"/>
      <c r="Y7" s="94"/>
      <c r="Z7" s="50" t="s">
        <v>3</v>
      </c>
      <c r="AA7" s="37" t="s">
        <v>4</v>
      </c>
      <c r="AB7" s="50" t="s">
        <v>5</v>
      </c>
      <c r="AC7" s="66" t="s">
        <v>6</v>
      </c>
    </row>
    <row r="8" spans="2:29" ht="30" customHeight="1" x14ac:dyDescent="0.15">
      <c r="B8" s="175"/>
      <c r="C8" s="134">
        <v>3.5</v>
      </c>
      <c r="D8" s="136">
        <v>3</v>
      </c>
      <c r="E8" s="136">
        <v>3</v>
      </c>
      <c r="F8" s="71" t="s">
        <v>68</v>
      </c>
      <c r="G8" s="67">
        <v>240</v>
      </c>
      <c r="H8" s="85"/>
      <c r="I8" s="138">
        <v>5</v>
      </c>
      <c r="J8" s="38">
        <f t="shared" ref="J8:J13" si="0">2*G8*TAN(I$8*PI()/180)</f>
        <v>41.994558492443524</v>
      </c>
      <c r="K8" s="52">
        <f t="shared" ref="K8:K13" si="1">INT((J8-10)/20)</f>
        <v>1</v>
      </c>
      <c r="L8" s="76">
        <v>12</v>
      </c>
      <c r="M8" s="38">
        <f t="shared" ref="M8:M13" si="2">(2*G8-13)/COS(I$8*PI()/180)+30</f>
        <v>498.78386413274325</v>
      </c>
      <c r="N8" s="68">
        <f t="shared" ref="N8:N13" si="3">(K8+1)*2</f>
        <v>4</v>
      </c>
      <c r="O8" s="55">
        <f t="shared" ref="O8:O13" si="4">M8*N8/100*((L8/100)^2/4*PI()*7850/100)</f>
        <v>17.713093576053829</v>
      </c>
      <c r="P8" s="138">
        <v>10</v>
      </c>
      <c r="Q8" s="38">
        <f t="shared" ref="Q8:Q13" si="5">2*G8*TAN(P$8*PI()/180)</f>
        <v>84.636950740063185</v>
      </c>
      <c r="R8" s="52">
        <f t="shared" ref="R8:R13" si="6">INT((Q8-10)/20)</f>
        <v>3</v>
      </c>
      <c r="S8" s="76">
        <v>12</v>
      </c>
      <c r="T8" s="38">
        <f t="shared" ref="T8:T13" si="7">(2*G8-13)/COS(P$8*PI()/180)+30</f>
        <v>504.20422775064293</v>
      </c>
      <c r="U8" s="68">
        <f t="shared" ref="U8:U13" si="8">(R8+1)*2</f>
        <v>8</v>
      </c>
      <c r="V8" s="55">
        <f t="shared" ref="V8:V13" si="9">T8*U8/100*((S8/100)^2/4*PI()*7850/100)</f>
        <v>35.811169164896043</v>
      </c>
      <c r="W8" s="138">
        <v>15</v>
      </c>
      <c r="X8" s="38">
        <f t="shared" ref="X8:X13" si="10">2*G8*TAN(W$8*PI()/180)</f>
        <v>128.6156123669389</v>
      </c>
      <c r="Y8" s="52">
        <f t="shared" ref="Y8:Y13" si="11">INT((X8-10)/20)</f>
        <v>5</v>
      </c>
      <c r="Z8" s="76">
        <v>12</v>
      </c>
      <c r="AA8" s="38">
        <f t="shared" ref="AA8:AA13" si="12">(2*G8-13)/COS(W$8*PI()/180)+30</f>
        <v>513.4739762515087</v>
      </c>
      <c r="AB8" s="68">
        <f t="shared" ref="AB8:AB13" si="13">(Y8+1)*2</f>
        <v>12</v>
      </c>
      <c r="AC8" s="55">
        <f t="shared" ref="AC8:AC13" si="14">AA8*AB8/100*((Z8/100)^2/4*PI()*7850/100)</f>
        <v>54.704331340142595</v>
      </c>
    </row>
    <row r="9" spans="2:29" ht="30" customHeight="1" x14ac:dyDescent="0.15">
      <c r="B9" s="175"/>
      <c r="C9" s="171"/>
      <c r="D9" s="172"/>
      <c r="E9" s="172"/>
      <c r="F9" s="82" t="s">
        <v>69</v>
      </c>
      <c r="G9" s="83">
        <v>250</v>
      </c>
      <c r="H9" s="87"/>
      <c r="I9" s="173"/>
      <c r="J9" s="38">
        <f t="shared" si="0"/>
        <v>43.744331762962005</v>
      </c>
      <c r="K9" s="52">
        <f t="shared" si="1"/>
        <v>1</v>
      </c>
      <c r="L9" s="76">
        <v>12</v>
      </c>
      <c r="M9" s="38">
        <f t="shared" si="2"/>
        <v>518.86026088361018</v>
      </c>
      <c r="N9" s="68">
        <f t="shared" si="3"/>
        <v>4</v>
      </c>
      <c r="O9" s="55">
        <f t="shared" si="4"/>
        <v>18.42605788763278</v>
      </c>
      <c r="P9" s="173"/>
      <c r="Q9" s="38">
        <f t="shared" si="5"/>
        <v>88.163490354232493</v>
      </c>
      <c r="R9" s="52">
        <f t="shared" si="6"/>
        <v>3</v>
      </c>
      <c r="S9" s="76">
        <v>12</v>
      </c>
      <c r="T9" s="38">
        <f t="shared" si="7"/>
        <v>524.51275998835786</v>
      </c>
      <c r="U9" s="68">
        <f t="shared" si="8"/>
        <v>8</v>
      </c>
      <c r="V9" s="55">
        <f t="shared" si="9"/>
        <v>37.253585240421756</v>
      </c>
      <c r="W9" s="173"/>
      <c r="X9" s="38">
        <f t="shared" si="10"/>
        <v>133.97459621556135</v>
      </c>
      <c r="Y9" s="52">
        <f t="shared" si="11"/>
        <v>6</v>
      </c>
      <c r="Z9" s="76">
        <v>12</v>
      </c>
      <c r="AA9" s="38">
        <f t="shared" si="12"/>
        <v>534.1794998597104</v>
      </c>
      <c r="AB9" s="68">
        <f t="shared" si="13"/>
        <v>14</v>
      </c>
      <c r="AC9" s="55">
        <f t="shared" si="14"/>
        <v>66.395291663189951</v>
      </c>
    </row>
    <row r="10" spans="2:29" ht="30" customHeight="1" x14ac:dyDescent="0.15">
      <c r="B10" s="175"/>
      <c r="C10" s="171"/>
      <c r="D10" s="172"/>
      <c r="E10" s="172"/>
      <c r="F10" s="82" t="s">
        <v>34</v>
      </c>
      <c r="G10" s="83">
        <v>260</v>
      </c>
      <c r="H10" s="87"/>
      <c r="I10" s="173"/>
      <c r="J10" s="38">
        <f t="shared" si="0"/>
        <v>45.494105033480487</v>
      </c>
      <c r="K10" s="52">
        <f t="shared" si="1"/>
        <v>1</v>
      </c>
      <c r="L10" s="76">
        <v>12</v>
      </c>
      <c r="M10" s="38">
        <f t="shared" si="2"/>
        <v>538.93665763447711</v>
      </c>
      <c r="N10" s="68">
        <f t="shared" si="3"/>
        <v>4</v>
      </c>
      <c r="O10" s="55">
        <f t="shared" si="4"/>
        <v>19.139022199211727</v>
      </c>
      <c r="P10" s="173"/>
      <c r="Q10" s="38">
        <f t="shared" si="5"/>
        <v>91.690029968401788</v>
      </c>
      <c r="R10" s="52">
        <f t="shared" si="6"/>
        <v>4</v>
      </c>
      <c r="S10" s="76">
        <v>12</v>
      </c>
      <c r="T10" s="38">
        <f t="shared" si="7"/>
        <v>544.82129222607273</v>
      </c>
      <c r="U10" s="68">
        <f t="shared" si="8"/>
        <v>10</v>
      </c>
      <c r="V10" s="55">
        <f t="shared" si="9"/>
        <v>48.370001644934327</v>
      </c>
      <c r="W10" s="173"/>
      <c r="X10" s="38">
        <f t="shared" si="10"/>
        <v>139.33358006418379</v>
      </c>
      <c r="Y10" s="52">
        <f t="shared" si="11"/>
        <v>6</v>
      </c>
      <c r="Z10" s="76">
        <v>12</v>
      </c>
      <c r="AA10" s="38">
        <f t="shared" si="12"/>
        <v>554.88502346791211</v>
      </c>
      <c r="AB10" s="68">
        <f t="shared" si="13"/>
        <v>14</v>
      </c>
      <c r="AC10" s="55">
        <f t="shared" si="14"/>
        <v>68.968863429546886</v>
      </c>
    </row>
    <row r="11" spans="2:29" ht="30" customHeight="1" x14ac:dyDescent="0.15">
      <c r="B11" s="175"/>
      <c r="C11" s="171"/>
      <c r="D11" s="172"/>
      <c r="E11" s="172"/>
      <c r="F11" s="82" t="s">
        <v>74</v>
      </c>
      <c r="G11" s="83">
        <v>270</v>
      </c>
      <c r="H11" s="87"/>
      <c r="I11" s="173"/>
      <c r="J11" s="38">
        <f t="shared" si="0"/>
        <v>47.243878303998962</v>
      </c>
      <c r="K11" s="52">
        <f t="shared" si="1"/>
        <v>1</v>
      </c>
      <c r="L11" s="76">
        <v>12</v>
      </c>
      <c r="M11" s="38">
        <f t="shared" si="2"/>
        <v>559.01305438534405</v>
      </c>
      <c r="N11" s="68">
        <f t="shared" si="3"/>
        <v>4</v>
      </c>
      <c r="O11" s="55">
        <f t="shared" si="4"/>
        <v>19.851986510790677</v>
      </c>
      <c r="P11" s="173"/>
      <c r="Q11" s="38">
        <f t="shared" si="5"/>
        <v>95.216569582571083</v>
      </c>
      <c r="R11" s="52">
        <f t="shared" si="6"/>
        <v>4</v>
      </c>
      <c r="S11" s="76">
        <v>12</v>
      </c>
      <c r="T11" s="38">
        <f t="shared" si="7"/>
        <v>565.1298244637876</v>
      </c>
      <c r="U11" s="68">
        <f t="shared" si="8"/>
        <v>10</v>
      </c>
      <c r="V11" s="55">
        <f t="shared" si="9"/>
        <v>50.173021739341458</v>
      </c>
      <c r="W11" s="173"/>
      <c r="X11" s="38">
        <f t="shared" si="10"/>
        <v>144.69256391280626</v>
      </c>
      <c r="Y11" s="52">
        <f t="shared" si="11"/>
        <v>6</v>
      </c>
      <c r="Z11" s="76">
        <v>12</v>
      </c>
      <c r="AA11" s="38">
        <f t="shared" si="12"/>
        <v>575.59054707611381</v>
      </c>
      <c r="AB11" s="68">
        <f t="shared" si="13"/>
        <v>14</v>
      </c>
      <c r="AC11" s="55">
        <f t="shared" si="14"/>
        <v>71.54243519590382</v>
      </c>
    </row>
    <row r="12" spans="2:29" ht="30" customHeight="1" x14ac:dyDescent="0.15">
      <c r="B12" s="175"/>
      <c r="C12" s="171"/>
      <c r="D12" s="172"/>
      <c r="E12" s="172"/>
      <c r="F12" s="82" t="s">
        <v>78</v>
      </c>
      <c r="G12" s="83">
        <v>280</v>
      </c>
      <c r="H12" s="87"/>
      <c r="I12" s="173"/>
      <c r="J12" s="38">
        <f t="shared" si="0"/>
        <v>48.993651574517443</v>
      </c>
      <c r="K12" s="52">
        <f t="shared" si="1"/>
        <v>1</v>
      </c>
      <c r="L12" s="76">
        <v>12</v>
      </c>
      <c r="M12" s="38">
        <f t="shared" si="2"/>
        <v>579.08945113621098</v>
      </c>
      <c r="N12" s="68">
        <f t="shared" si="3"/>
        <v>4</v>
      </c>
      <c r="O12" s="55">
        <f t="shared" si="4"/>
        <v>20.564950822369628</v>
      </c>
      <c r="P12" s="173"/>
      <c r="Q12" s="38">
        <f t="shared" si="5"/>
        <v>98.743109196740392</v>
      </c>
      <c r="R12" s="52">
        <f t="shared" si="6"/>
        <v>4</v>
      </c>
      <c r="S12" s="76">
        <v>12</v>
      </c>
      <c r="T12" s="38">
        <f t="shared" si="7"/>
        <v>585.43835670150258</v>
      </c>
      <c r="U12" s="68">
        <f t="shared" si="8"/>
        <v>10</v>
      </c>
      <c r="V12" s="55">
        <f t="shared" si="9"/>
        <v>51.976041833748603</v>
      </c>
      <c r="W12" s="173"/>
      <c r="X12" s="38">
        <f t="shared" si="10"/>
        <v>150.05154776142871</v>
      </c>
      <c r="Y12" s="52">
        <f t="shared" si="11"/>
        <v>7</v>
      </c>
      <c r="Z12" s="76">
        <v>12</v>
      </c>
      <c r="AA12" s="38">
        <f t="shared" si="12"/>
        <v>596.2960706843154</v>
      </c>
      <c r="AB12" s="68">
        <f t="shared" si="13"/>
        <v>16</v>
      </c>
      <c r="AC12" s="55">
        <f t="shared" si="14"/>
        <v>84.704007956869404</v>
      </c>
    </row>
    <row r="13" spans="2:29" ht="30" customHeight="1" thickBot="1" x14ac:dyDescent="0.2">
      <c r="B13" s="175"/>
      <c r="C13" s="135"/>
      <c r="D13" s="137"/>
      <c r="E13" s="137"/>
      <c r="F13" s="72" t="s">
        <v>77</v>
      </c>
      <c r="G13" s="84">
        <v>300</v>
      </c>
      <c r="H13" s="84"/>
      <c r="I13" s="139"/>
      <c r="J13" s="38">
        <f t="shared" si="0"/>
        <v>52.493198115554407</v>
      </c>
      <c r="K13" s="52">
        <f t="shared" si="1"/>
        <v>2</v>
      </c>
      <c r="L13" s="76">
        <v>12</v>
      </c>
      <c r="M13" s="38">
        <f t="shared" si="2"/>
        <v>619.24224463794496</v>
      </c>
      <c r="N13" s="68">
        <f t="shared" si="3"/>
        <v>6</v>
      </c>
      <c r="O13" s="55">
        <f t="shared" si="4"/>
        <v>32.986319168291288</v>
      </c>
      <c r="P13" s="139"/>
      <c r="Q13" s="38">
        <f t="shared" si="5"/>
        <v>105.79618842507898</v>
      </c>
      <c r="R13" s="52">
        <f t="shared" si="6"/>
        <v>4</v>
      </c>
      <c r="S13" s="76">
        <v>12</v>
      </c>
      <c r="T13" s="38">
        <f t="shared" si="7"/>
        <v>626.05542117693233</v>
      </c>
      <c r="U13" s="68">
        <f t="shared" si="8"/>
        <v>10</v>
      </c>
      <c r="V13" s="55">
        <f t="shared" si="9"/>
        <v>55.582082022562872</v>
      </c>
      <c r="W13" s="139"/>
      <c r="X13" s="38">
        <f t="shared" si="10"/>
        <v>160.76951545867362</v>
      </c>
      <c r="Y13" s="52">
        <f t="shared" si="11"/>
        <v>7</v>
      </c>
      <c r="Z13" s="76">
        <v>12</v>
      </c>
      <c r="AA13" s="38">
        <f t="shared" si="12"/>
        <v>637.70711790071869</v>
      </c>
      <c r="AB13" s="68">
        <f t="shared" si="13"/>
        <v>16</v>
      </c>
      <c r="AC13" s="55">
        <f t="shared" si="14"/>
        <v>90.586457708542383</v>
      </c>
    </row>
    <row r="14" spans="2:29" ht="30" customHeight="1" thickBot="1" x14ac:dyDescent="0.2"/>
    <row r="15" spans="2:29" ht="21" customHeight="1" x14ac:dyDescent="0.15">
      <c r="C15" s="152" t="s">
        <v>56</v>
      </c>
      <c r="D15" s="154" t="s">
        <v>1</v>
      </c>
      <c r="E15" s="154" t="s">
        <v>40</v>
      </c>
      <c r="F15" s="154" t="s">
        <v>41</v>
      </c>
      <c r="G15" s="177" t="s">
        <v>9</v>
      </c>
      <c r="H15" s="178"/>
      <c r="I15" s="156" t="s">
        <v>47</v>
      </c>
      <c r="J15" s="157"/>
      <c r="K15" s="157"/>
      <c r="L15" s="157"/>
      <c r="M15" s="157"/>
      <c r="N15" s="157"/>
      <c r="O15" s="158"/>
      <c r="P15" s="156" t="s">
        <v>48</v>
      </c>
      <c r="Q15" s="157"/>
      <c r="R15" s="157"/>
      <c r="S15" s="157"/>
      <c r="T15" s="157"/>
      <c r="U15" s="157"/>
      <c r="V15" s="158"/>
      <c r="W15" s="165" t="s">
        <v>51</v>
      </c>
      <c r="X15" s="166"/>
      <c r="Y15" s="166"/>
      <c r="Z15" s="166"/>
      <c r="AA15" s="166"/>
      <c r="AB15" s="166"/>
      <c r="AC15" s="167"/>
    </row>
    <row r="16" spans="2:29" ht="30" customHeight="1" x14ac:dyDescent="0.15">
      <c r="C16" s="153"/>
      <c r="D16" s="155"/>
      <c r="E16" s="155"/>
      <c r="F16" s="155"/>
      <c r="G16" s="179"/>
      <c r="H16" s="180"/>
      <c r="I16" s="155" t="s">
        <v>0</v>
      </c>
      <c r="J16" s="155"/>
      <c r="K16" s="155"/>
      <c r="L16" s="164" t="s">
        <v>8</v>
      </c>
      <c r="M16" s="164"/>
      <c r="N16" s="164"/>
      <c r="O16" s="164"/>
      <c r="P16" s="155" t="s">
        <v>0</v>
      </c>
      <c r="Q16" s="155"/>
      <c r="R16" s="155"/>
      <c r="S16" s="164" t="s">
        <v>8</v>
      </c>
      <c r="T16" s="164"/>
      <c r="U16" s="164"/>
      <c r="V16" s="164"/>
      <c r="W16" s="155" t="s">
        <v>0</v>
      </c>
      <c r="X16" s="155"/>
      <c r="Y16" s="155"/>
      <c r="Z16" s="164" t="s">
        <v>8</v>
      </c>
      <c r="AA16" s="164"/>
      <c r="AB16" s="164"/>
      <c r="AC16" s="168"/>
    </row>
    <row r="17" spans="3:29" ht="30" customHeight="1" x14ac:dyDescent="0.15">
      <c r="C17" s="153"/>
      <c r="D17" s="155"/>
      <c r="E17" s="155"/>
      <c r="F17" s="155"/>
      <c r="G17" s="181" t="s">
        <v>2</v>
      </c>
      <c r="H17" s="182" t="s">
        <v>10</v>
      </c>
      <c r="I17" s="96" t="s">
        <v>53</v>
      </c>
      <c r="J17" s="159" t="s">
        <v>11</v>
      </c>
      <c r="K17" s="96" t="s">
        <v>67</v>
      </c>
      <c r="L17" s="176" t="s">
        <v>66</v>
      </c>
      <c r="M17" s="99"/>
      <c r="N17" s="99"/>
      <c r="O17" s="99"/>
      <c r="P17" s="96" t="s">
        <v>53</v>
      </c>
      <c r="Q17" s="159" t="s">
        <v>12</v>
      </c>
      <c r="R17" s="96" t="s">
        <v>67</v>
      </c>
      <c r="S17" s="176" t="s">
        <v>66</v>
      </c>
      <c r="T17" s="99"/>
      <c r="U17" s="99"/>
      <c r="V17" s="99"/>
      <c r="W17" s="96" t="s">
        <v>53</v>
      </c>
      <c r="X17" s="159" t="s">
        <v>12</v>
      </c>
      <c r="Y17" s="96" t="s">
        <v>67</v>
      </c>
      <c r="Z17" s="176" t="s">
        <v>66</v>
      </c>
      <c r="AA17" s="99"/>
      <c r="AB17" s="99"/>
      <c r="AC17" s="99"/>
    </row>
    <row r="18" spans="3:29" ht="48" customHeight="1" x14ac:dyDescent="0.15">
      <c r="C18" s="92"/>
      <c r="D18" s="94"/>
      <c r="E18" s="94"/>
      <c r="F18" s="94"/>
      <c r="G18" s="181"/>
      <c r="H18" s="182"/>
      <c r="I18" s="96"/>
      <c r="J18" s="159"/>
      <c r="K18" s="94"/>
      <c r="L18" s="50" t="s">
        <v>3</v>
      </c>
      <c r="M18" s="37" t="s">
        <v>4</v>
      </c>
      <c r="N18" s="50" t="s">
        <v>5</v>
      </c>
      <c r="O18" s="50" t="s">
        <v>6</v>
      </c>
      <c r="P18" s="96"/>
      <c r="Q18" s="159"/>
      <c r="R18" s="94"/>
      <c r="S18" s="50" t="s">
        <v>3</v>
      </c>
      <c r="T18" s="37" t="s">
        <v>4</v>
      </c>
      <c r="U18" s="50" t="s">
        <v>5</v>
      </c>
      <c r="V18" s="50" t="s">
        <v>6</v>
      </c>
      <c r="W18" s="96"/>
      <c r="X18" s="159"/>
      <c r="Y18" s="94"/>
      <c r="Z18" s="50" t="s">
        <v>3</v>
      </c>
      <c r="AA18" s="37" t="s">
        <v>4</v>
      </c>
      <c r="AB18" s="50" t="s">
        <v>5</v>
      </c>
      <c r="AC18" s="66" t="s">
        <v>6</v>
      </c>
    </row>
    <row r="19" spans="3:29" ht="30" customHeight="1" x14ac:dyDescent="0.15">
      <c r="C19" s="134">
        <v>3.5</v>
      </c>
      <c r="D19" s="136">
        <v>3</v>
      </c>
      <c r="E19" s="136">
        <v>3</v>
      </c>
      <c r="F19" s="71" t="s">
        <v>68</v>
      </c>
      <c r="G19" s="67">
        <v>240</v>
      </c>
      <c r="H19" s="85"/>
      <c r="I19" s="138">
        <v>20</v>
      </c>
      <c r="J19" s="38">
        <f t="shared" ref="J19:J24" si="15">2*G19*TAN(I$19*PI()/180)</f>
        <v>174.70571244777713</v>
      </c>
      <c r="K19" s="52">
        <f t="shared" ref="K19:K24" si="16">INT((J19-10)/20)</f>
        <v>8</v>
      </c>
      <c r="L19" s="76">
        <v>12</v>
      </c>
      <c r="M19" s="38">
        <f t="shared" ref="M19:M24" si="17">(2*G19-13)/COS(I$19*PI()/180)+30</f>
        <v>526.97101974625093</v>
      </c>
      <c r="N19" s="68">
        <f t="shared" ref="N19:N24" si="18">(K19+1)*2</f>
        <v>18</v>
      </c>
      <c r="O19" s="55">
        <f t="shared" ref="O19:O24" si="19">M19*N19/100*((L19/100)^2/4*PI()*7850/100)</f>
        <v>84.213412765240506</v>
      </c>
      <c r="P19" s="138">
        <v>25</v>
      </c>
      <c r="Q19" s="38">
        <f t="shared" ref="Q19:Q24" si="20">2*G19*TAN(P$19*PI()/180)</f>
        <v>223.82767591439932</v>
      </c>
      <c r="R19" s="52">
        <f t="shared" ref="R19:R24" si="21">INT((Q19-10)/20)</f>
        <v>10</v>
      </c>
      <c r="S19" s="76">
        <v>12</v>
      </c>
      <c r="T19" s="38">
        <f t="shared" ref="T19:T24" si="22">(2*G19-13)/COS(P$19*PI()/180)+30</f>
        <v>545.27748815548364</v>
      </c>
      <c r="U19" s="68">
        <f t="shared" ref="U19:U24" si="23">(R19+1)*2</f>
        <v>22</v>
      </c>
      <c r="V19" s="55">
        <f t="shared" ref="V19:V24" si="24">T19*U19/100*((S19/100)^2/4*PI()*7850/100)</f>
        <v>106.50310739650872</v>
      </c>
      <c r="W19" s="138">
        <v>30</v>
      </c>
      <c r="X19" s="38">
        <f t="shared" ref="X19:X24" si="25">2*G19*TAN(W$19*PI()/180)</f>
        <v>277.12812921102034</v>
      </c>
      <c r="Y19" s="52">
        <f t="shared" ref="Y19:Y24" si="26">INT((X19-10)/20)</f>
        <v>13</v>
      </c>
      <c r="Z19" s="76">
        <v>12</v>
      </c>
      <c r="AA19" s="38">
        <f t="shared" ref="AA19:AA24" si="27">(2*G19-13)/COS(W$19*PI()/180)+30</f>
        <v>569.24515142311043</v>
      </c>
      <c r="AB19" s="68">
        <f t="shared" ref="AB19:AB24" si="28">(Y19+1)*2</f>
        <v>28</v>
      </c>
      <c r="AC19" s="55">
        <f t="shared" ref="AC19:AC24" si="29">AA19*AB19/100*((Z19/100)^2/4*PI()*7850/100)</f>
        <v>141.50748153577649</v>
      </c>
    </row>
    <row r="20" spans="3:29" ht="30" customHeight="1" x14ac:dyDescent="0.15">
      <c r="C20" s="171"/>
      <c r="D20" s="172"/>
      <c r="E20" s="172"/>
      <c r="F20" s="82" t="s">
        <v>69</v>
      </c>
      <c r="G20" s="83">
        <v>250</v>
      </c>
      <c r="H20" s="87"/>
      <c r="I20" s="173"/>
      <c r="J20" s="38">
        <f t="shared" si="15"/>
        <v>181.98511713310117</v>
      </c>
      <c r="K20" s="52">
        <f t="shared" si="16"/>
        <v>8</v>
      </c>
      <c r="L20" s="76">
        <v>12</v>
      </c>
      <c r="M20" s="38">
        <f t="shared" si="17"/>
        <v>548.25457519576923</v>
      </c>
      <c r="N20" s="68">
        <f t="shared" si="18"/>
        <v>18</v>
      </c>
      <c r="O20" s="55">
        <f t="shared" si="19"/>
        <v>87.614664016296473</v>
      </c>
      <c r="P20" s="173"/>
      <c r="Q20" s="38">
        <f t="shared" si="20"/>
        <v>233.1538290774993</v>
      </c>
      <c r="R20" s="52">
        <f t="shared" si="21"/>
        <v>11</v>
      </c>
      <c r="S20" s="76">
        <v>12</v>
      </c>
      <c r="T20" s="38">
        <f t="shared" si="22"/>
        <v>567.34504653473346</v>
      </c>
      <c r="U20" s="68">
        <f t="shared" si="23"/>
        <v>24</v>
      </c>
      <c r="V20" s="55">
        <f t="shared" si="24"/>
        <v>120.88726145927433</v>
      </c>
      <c r="W20" s="173"/>
      <c r="X20" s="38">
        <f t="shared" si="25"/>
        <v>288.67513459481285</v>
      </c>
      <c r="Y20" s="52">
        <f t="shared" si="26"/>
        <v>13</v>
      </c>
      <c r="Z20" s="76">
        <v>12</v>
      </c>
      <c r="AA20" s="38">
        <f t="shared" si="27"/>
        <v>592.33916219069545</v>
      </c>
      <c r="AB20" s="68">
        <f t="shared" si="28"/>
        <v>28</v>
      </c>
      <c r="AC20" s="55">
        <f t="shared" si="29"/>
        <v>147.2483741795015</v>
      </c>
    </row>
    <row r="21" spans="3:29" ht="30" customHeight="1" x14ac:dyDescent="0.15">
      <c r="C21" s="171"/>
      <c r="D21" s="172"/>
      <c r="E21" s="172"/>
      <c r="F21" s="82" t="s">
        <v>34</v>
      </c>
      <c r="G21" s="83">
        <v>260</v>
      </c>
      <c r="H21" s="87"/>
      <c r="I21" s="173"/>
      <c r="J21" s="38">
        <f t="shared" si="15"/>
        <v>189.26452181842521</v>
      </c>
      <c r="K21" s="52">
        <f t="shared" si="16"/>
        <v>8</v>
      </c>
      <c r="L21" s="76">
        <v>12</v>
      </c>
      <c r="M21" s="38">
        <f t="shared" si="17"/>
        <v>569.53813064528742</v>
      </c>
      <c r="N21" s="68">
        <f t="shared" si="18"/>
        <v>18</v>
      </c>
      <c r="O21" s="55">
        <f t="shared" si="19"/>
        <v>91.015915267352398</v>
      </c>
      <c r="P21" s="173"/>
      <c r="Q21" s="38">
        <f t="shared" si="20"/>
        <v>242.47998224059927</v>
      </c>
      <c r="R21" s="52">
        <f t="shared" si="21"/>
        <v>11</v>
      </c>
      <c r="S21" s="76">
        <v>12</v>
      </c>
      <c r="T21" s="38">
        <f t="shared" si="22"/>
        <v>589.41260491398339</v>
      </c>
      <c r="U21" s="68">
        <f t="shared" si="23"/>
        <v>24</v>
      </c>
      <c r="V21" s="55">
        <f t="shared" si="24"/>
        <v>125.5893148496301</v>
      </c>
      <c r="W21" s="173"/>
      <c r="X21" s="38">
        <f t="shared" si="25"/>
        <v>300.22213997860536</v>
      </c>
      <c r="Y21" s="52">
        <f t="shared" si="26"/>
        <v>14</v>
      </c>
      <c r="Z21" s="76">
        <v>12</v>
      </c>
      <c r="AA21" s="38">
        <f t="shared" si="27"/>
        <v>615.43317295828047</v>
      </c>
      <c r="AB21" s="68">
        <f t="shared" si="28"/>
        <v>30</v>
      </c>
      <c r="AC21" s="55">
        <f t="shared" si="29"/>
        <v>163.91707159631412</v>
      </c>
    </row>
    <row r="22" spans="3:29" ht="30" customHeight="1" x14ac:dyDescent="0.15">
      <c r="C22" s="171"/>
      <c r="D22" s="172"/>
      <c r="E22" s="172"/>
      <c r="F22" s="82" t="s">
        <v>74</v>
      </c>
      <c r="G22" s="83">
        <v>270</v>
      </c>
      <c r="H22" s="87"/>
      <c r="I22" s="173"/>
      <c r="J22" s="38">
        <f t="shared" si="15"/>
        <v>196.54392650374928</v>
      </c>
      <c r="K22" s="52">
        <f t="shared" si="16"/>
        <v>9</v>
      </c>
      <c r="L22" s="76">
        <v>12</v>
      </c>
      <c r="M22" s="38">
        <f t="shared" si="17"/>
        <v>590.82168609480573</v>
      </c>
      <c r="N22" s="68">
        <f t="shared" si="18"/>
        <v>20</v>
      </c>
      <c r="O22" s="55">
        <f t="shared" si="19"/>
        <v>104.90796279823151</v>
      </c>
      <c r="P22" s="173"/>
      <c r="Q22" s="38">
        <f t="shared" si="20"/>
        <v>251.80613540369924</v>
      </c>
      <c r="R22" s="52">
        <f t="shared" si="21"/>
        <v>12</v>
      </c>
      <c r="S22" s="76">
        <v>12</v>
      </c>
      <c r="T22" s="38">
        <f t="shared" si="22"/>
        <v>611.4801632932332</v>
      </c>
      <c r="U22" s="68">
        <f t="shared" si="23"/>
        <v>26</v>
      </c>
      <c r="V22" s="55">
        <f t="shared" si="24"/>
        <v>141.14898225998465</v>
      </c>
      <c r="W22" s="173"/>
      <c r="X22" s="38">
        <f t="shared" si="25"/>
        <v>311.76914536239792</v>
      </c>
      <c r="Y22" s="52">
        <f t="shared" si="26"/>
        <v>15</v>
      </c>
      <c r="Z22" s="76">
        <v>12</v>
      </c>
      <c r="AA22" s="38">
        <f t="shared" si="27"/>
        <v>638.52718372586548</v>
      </c>
      <c r="AB22" s="68">
        <f t="shared" si="28"/>
        <v>32</v>
      </c>
      <c r="AC22" s="55">
        <f t="shared" si="29"/>
        <v>181.40589653365888</v>
      </c>
    </row>
    <row r="23" spans="3:29" ht="30" customHeight="1" x14ac:dyDescent="0.15">
      <c r="C23" s="171"/>
      <c r="D23" s="172"/>
      <c r="E23" s="172"/>
      <c r="F23" s="82" t="s">
        <v>78</v>
      </c>
      <c r="G23" s="83">
        <v>280</v>
      </c>
      <c r="H23" s="87"/>
      <c r="I23" s="173"/>
      <c r="J23" s="38">
        <f t="shared" si="15"/>
        <v>203.82333118907331</v>
      </c>
      <c r="K23" s="52">
        <f t="shared" si="16"/>
        <v>9</v>
      </c>
      <c r="L23" s="76">
        <v>12</v>
      </c>
      <c r="M23" s="38">
        <f t="shared" si="17"/>
        <v>612.10524154432392</v>
      </c>
      <c r="N23" s="68">
        <f t="shared" si="18"/>
        <v>20</v>
      </c>
      <c r="O23" s="55">
        <f t="shared" si="19"/>
        <v>108.68713085496032</v>
      </c>
      <c r="P23" s="173"/>
      <c r="Q23" s="38">
        <f t="shared" si="20"/>
        <v>261.13228856679922</v>
      </c>
      <c r="R23" s="52">
        <f t="shared" si="21"/>
        <v>12</v>
      </c>
      <c r="S23" s="76">
        <v>12</v>
      </c>
      <c r="T23" s="38">
        <f t="shared" si="22"/>
        <v>633.54772167248302</v>
      </c>
      <c r="U23" s="68">
        <f t="shared" si="23"/>
        <v>26</v>
      </c>
      <c r="V23" s="55">
        <f t="shared" si="24"/>
        <v>146.24287343287</v>
      </c>
      <c r="W23" s="173"/>
      <c r="X23" s="38">
        <f t="shared" si="25"/>
        <v>323.31615074619043</v>
      </c>
      <c r="Y23" s="52">
        <f t="shared" si="26"/>
        <v>15</v>
      </c>
      <c r="Z23" s="76">
        <v>12</v>
      </c>
      <c r="AA23" s="38">
        <f t="shared" si="27"/>
        <v>661.6211944934505</v>
      </c>
      <c r="AB23" s="68">
        <f t="shared" si="28"/>
        <v>32</v>
      </c>
      <c r="AC23" s="55">
        <f t="shared" si="29"/>
        <v>187.96691669791602</v>
      </c>
    </row>
    <row r="24" spans="3:29" ht="30" customHeight="1" thickBot="1" x14ac:dyDescent="0.2">
      <c r="C24" s="135"/>
      <c r="D24" s="137"/>
      <c r="E24" s="137"/>
      <c r="F24" s="72" t="s">
        <v>77</v>
      </c>
      <c r="G24" s="84">
        <v>300</v>
      </c>
      <c r="H24" s="84"/>
      <c r="I24" s="139"/>
      <c r="J24" s="38">
        <f t="shared" si="15"/>
        <v>218.38214055972139</v>
      </c>
      <c r="K24" s="52">
        <f t="shared" si="16"/>
        <v>10</v>
      </c>
      <c r="L24" s="76">
        <v>12</v>
      </c>
      <c r="M24" s="38">
        <f t="shared" si="17"/>
        <v>654.67235244336041</v>
      </c>
      <c r="N24" s="68">
        <f t="shared" si="18"/>
        <v>22</v>
      </c>
      <c r="O24" s="55">
        <f t="shared" si="19"/>
        <v>127.87001366525978</v>
      </c>
      <c r="P24" s="139"/>
      <c r="Q24" s="38">
        <f t="shared" si="20"/>
        <v>279.78459489299917</v>
      </c>
      <c r="R24" s="52">
        <f t="shared" si="21"/>
        <v>13</v>
      </c>
      <c r="S24" s="76">
        <v>12</v>
      </c>
      <c r="T24" s="38">
        <f t="shared" si="22"/>
        <v>677.68283843098266</v>
      </c>
      <c r="U24" s="68">
        <f t="shared" si="23"/>
        <v>28</v>
      </c>
      <c r="V24" s="55">
        <f t="shared" si="24"/>
        <v>168.46378314622851</v>
      </c>
      <c r="W24" s="139"/>
      <c r="X24" s="38">
        <f t="shared" si="25"/>
        <v>346.41016151377545</v>
      </c>
      <c r="Y24" s="52">
        <f t="shared" si="26"/>
        <v>16</v>
      </c>
      <c r="Z24" s="76">
        <v>12</v>
      </c>
      <c r="AA24" s="38">
        <f t="shared" si="27"/>
        <v>707.80921602862065</v>
      </c>
      <c r="AB24" s="68">
        <f t="shared" si="28"/>
        <v>34</v>
      </c>
      <c r="AC24" s="55">
        <f t="shared" si="29"/>
        <v>213.65701684058226</v>
      </c>
    </row>
    <row r="25" spans="3:29" ht="30" customHeight="1" thickBot="1" x14ac:dyDescent="0.2"/>
    <row r="26" spans="3:29" ht="21" customHeight="1" x14ac:dyDescent="0.15">
      <c r="C26" s="152" t="s">
        <v>56</v>
      </c>
      <c r="D26" s="154" t="s">
        <v>1</v>
      </c>
      <c r="E26" s="154" t="s">
        <v>40</v>
      </c>
      <c r="F26" s="154" t="s">
        <v>41</v>
      </c>
      <c r="G26" s="177" t="s">
        <v>9</v>
      </c>
      <c r="H26" s="178"/>
      <c r="I26" s="156" t="s">
        <v>45</v>
      </c>
      <c r="J26" s="157"/>
      <c r="K26" s="157"/>
      <c r="L26" s="157"/>
      <c r="M26" s="157"/>
      <c r="N26" s="157"/>
      <c r="O26" s="158"/>
      <c r="P26" s="156" t="s">
        <v>46</v>
      </c>
      <c r="Q26" s="157"/>
      <c r="R26" s="157"/>
      <c r="S26" s="157"/>
      <c r="T26" s="157"/>
      <c r="U26" s="157"/>
      <c r="V26" s="158"/>
      <c r="W26" s="165" t="s">
        <v>52</v>
      </c>
      <c r="X26" s="166"/>
      <c r="Y26" s="166"/>
      <c r="Z26" s="166"/>
      <c r="AA26" s="166"/>
      <c r="AB26" s="166"/>
      <c r="AC26" s="167"/>
    </row>
    <row r="27" spans="3:29" ht="30" customHeight="1" x14ac:dyDescent="0.15">
      <c r="C27" s="153"/>
      <c r="D27" s="155"/>
      <c r="E27" s="155"/>
      <c r="F27" s="155"/>
      <c r="G27" s="179"/>
      <c r="H27" s="180"/>
      <c r="I27" s="155" t="s">
        <v>0</v>
      </c>
      <c r="J27" s="155"/>
      <c r="K27" s="155"/>
      <c r="L27" s="164" t="s">
        <v>8</v>
      </c>
      <c r="M27" s="164"/>
      <c r="N27" s="164"/>
      <c r="O27" s="164"/>
      <c r="P27" s="155" t="s">
        <v>0</v>
      </c>
      <c r="Q27" s="155"/>
      <c r="R27" s="155"/>
      <c r="S27" s="164" t="s">
        <v>8</v>
      </c>
      <c r="T27" s="164"/>
      <c r="U27" s="164"/>
      <c r="V27" s="164"/>
      <c r="W27" s="155" t="s">
        <v>0</v>
      </c>
      <c r="X27" s="155"/>
      <c r="Y27" s="155"/>
      <c r="Z27" s="164" t="s">
        <v>8</v>
      </c>
      <c r="AA27" s="164"/>
      <c r="AB27" s="164"/>
      <c r="AC27" s="168"/>
    </row>
    <row r="28" spans="3:29" ht="30" customHeight="1" x14ac:dyDescent="0.15">
      <c r="C28" s="153"/>
      <c r="D28" s="155"/>
      <c r="E28" s="155"/>
      <c r="F28" s="155"/>
      <c r="G28" s="181" t="s">
        <v>2</v>
      </c>
      <c r="H28" s="182" t="s">
        <v>10</v>
      </c>
      <c r="I28" s="96" t="s">
        <v>53</v>
      </c>
      <c r="J28" s="159" t="s">
        <v>11</v>
      </c>
      <c r="K28" s="96" t="s">
        <v>67</v>
      </c>
      <c r="L28" s="176" t="s">
        <v>66</v>
      </c>
      <c r="M28" s="99"/>
      <c r="N28" s="99"/>
      <c r="O28" s="99"/>
      <c r="P28" s="96" t="s">
        <v>53</v>
      </c>
      <c r="Q28" s="159" t="s">
        <v>12</v>
      </c>
      <c r="R28" s="96" t="s">
        <v>67</v>
      </c>
      <c r="S28" s="176" t="s">
        <v>66</v>
      </c>
      <c r="T28" s="99"/>
      <c r="U28" s="99"/>
      <c r="V28" s="99"/>
      <c r="W28" s="96" t="s">
        <v>53</v>
      </c>
      <c r="X28" s="159" t="s">
        <v>12</v>
      </c>
      <c r="Y28" s="96" t="s">
        <v>67</v>
      </c>
      <c r="Z28" s="176" t="s">
        <v>66</v>
      </c>
      <c r="AA28" s="99"/>
      <c r="AB28" s="99"/>
      <c r="AC28" s="99"/>
    </row>
    <row r="29" spans="3:29" ht="48" customHeight="1" x14ac:dyDescent="0.15">
      <c r="C29" s="92"/>
      <c r="D29" s="94"/>
      <c r="E29" s="94"/>
      <c r="F29" s="94"/>
      <c r="G29" s="181"/>
      <c r="H29" s="182"/>
      <c r="I29" s="96"/>
      <c r="J29" s="159"/>
      <c r="K29" s="94"/>
      <c r="L29" s="50" t="s">
        <v>3</v>
      </c>
      <c r="M29" s="37" t="s">
        <v>4</v>
      </c>
      <c r="N29" s="50" t="s">
        <v>5</v>
      </c>
      <c r="O29" s="50" t="s">
        <v>6</v>
      </c>
      <c r="P29" s="96"/>
      <c r="Q29" s="159"/>
      <c r="R29" s="94"/>
      <c r="S29" s="50" t="s">
        <v>3</v>
      </c>
      <c r="T29" s="37" t="s">
        <v>4</v>
      </c>
      <c r="U29" s="50" t="s">
        <v>5</v>
      </c>
      <c r="V29" s="50" t="s">
        <v>6</v>
      </c>
      <c r="W29" s="96"/>
      <c r="X29" s="159"/>
      <c r="Y29" s="94"/>
      <c r="Z29" s="50" t="s">
        <v>3</v>
      </c>
      <c r="AA29" s="37" t="s">
        <v>4</v>
      </c>
      <c r="AB29" s="50" t="s">
        <v>5</v>
      </c>
      <c r="AC29" s="66" t="s">
        <v>6</v>
      </c>
    </row>
    <row r="30" spans="3:29" ht="30" customHeight="1" x14ac:dyDescent="0.15">
      <c r="C30" s="134">
        <v>3.5</v>
      </c>
      <c r="D30" s="136">
        <v>3</v>
      </c>
      <c r="E30" s="136">
        <v>3</v>
      </c>
      <c r="F30" s="71" t="s">
        <v>68</v>
      </c>
      <c r="G30" s="67">
        <v>240</v>
      </c>
      <c r="H30" s="85"/>
      <c r="I30" s="138">
        <v>35</v>
      </c>
      <c r="J30" s="38">
        <f t="shared" ref="J30:J35" si="30">2*G30*TAN(I$30*PI()/180)</f>
        <v>336.09961834066064</v>
      </c>
      <c r="K30" s="52">
        <f t="shared" ref="K30:K35" si="31">INT((J30-10)/20)</f>
        <v>16</v>
      </c>
      <c r="L30" s="76">
        <v>12</v>
      </c>
      <c r="M30" s="38">
        <f t="shared" ref="M30:M35" si="32">(2*G30-13)/COS(I$30*PI()/180)+30</f>
        <v>600.10173295159996</v>
      </c>
      <c r="N30" s="68">
        <f t="shared" ref="N30:N35" si="33">(K30+1)*2</f>
        <v>34</v>
      </c>
      <c r="O30" s="55">
        <f t="shared" ref="O30:O35" si="34">M30*N30/100*((L30/100)^2/4*PI()*7850/100)</f>
        <v>181.14478189857039</v>
      </c>
      <c r="P30" s="138">
        <v>40</v>
      </c>
      <c r="Q30" s="38">
        <f t="shared" ref="Q30:Q35" si="35">2*G30*TAN(P$30*PI()/180)</f>
        <v>402.76782296509435</v>
      </c>
      <c r="R30" s="52">
        <f t="shared" ref="R30:R35" si="36">INT((Q30-10)/20)</f>
        <v>19</v>
      </c>
      <c r="S30" s="76">
        <v>12</v>
      </c>
      <c r="T30" s="38">
        <f t="shared" ref="T30:T35" si="37">(2*G30-13)/COS(P$30*PI()/180)+30</f>
        <v>639.62520411817411</v>
      </c>
      <c r="U30" s="68">
        <f t="shared" ref="U30:U35" si="38">(R30+1)*2</f>
        <v>40</v>
      </c>
      <c r="V30" s="55">
        <f t="shared" ref="V30:V35" si="39">T30*U30/100*((S30/100)^2/4*PI()*7850/100)</f>
        <v>227.14730585455598</v>
      </c>
      <c r="W30" s="138">
        <v>45</v>
      </c>
      <c r="X30" s="38">
        <f t="shared" ref="X30:X35" si="40">2*G30*TAN(W$30*PI()/180)</f>
        <v>479.99999999999994</v>
      </c>
      <c r="Y30" s="52">
        <f t="shared" ref="Y30:Y35" si="41">INT((X30-10)/20)</f>
        <v>23</v>
      </c>
      <c r="Z30" s="76">
        <v>12</v>
      </c>
      <c r="AA30" s="38">
        <f t="shared" ref="AA30:AA35" si="42">(2*G30-13)/COS(W$30*PI()/180)+30</f>
        <v>690.43773362823538</v>
      </c>
      <c r="AB30" s="68">
        <f t="shared" ref="AB30:AB35" si="43">(Y30+1)*2</f>
        <v>48</v>
      </c>
      <c r="AC30" s="55">
        <f t="shared" ref="AC30:AC35" si="44">AA30*AB30/100*((Z30/100)^2/4*PI()*7850/100)</f>
        <v>294.23056510763234</v>
      </c>
    </row>
    <row r="31" spans="3:29" ht="30" customHeight="1" x14ac:dyDescent="0.15">
      <c r="C31" s="171"/>
      <c r="D31" s="172"/>
      <c r="E31" s="172"/>
      <c r="F31" s="82" t="s">
        <v>69</v>
      </c>
      <c r="G31" s="83">
        <v>250</v>
      </c>
      <c r="H31" s="87"/>
      <c r="I31" s="173"/>
      <c r="J31" s="38">
        <f t="shared" si="30"/>
        <v>350.10376910485485</v>
      </c>
      <c r="K31" s="52">
        <f t="shared" si="31"/>
        <v>17</v>
      </c>
      <c r="L31" s="76">
        <v>12</v>
      </c>
      <c r="M31" s="38">
        <f t="shared" si="32"/>
        <v>624.51722472682911</v>
      </c>
      <c r="N31" s="68">
        <f t="shared" si="33"/>
        <v>36</v>
      </c>
      <c r="O31" s="55">
        <f t="shared" si="34"/>
        <v>199.60386759122949</v>
      </c>
      <c r="P31" s="173"/>
      <c r="Q31" s="38">
        <f t="shared" si="35"/>
        <v>419.54981558863994</v>
      </c>
      <c r="R31" s="52">
        <f t="shared" si="36"/>
        <v>20</v>
      </c>
      <c r="S31" s="76">
        <v>12</v>
      </c>
      <c r="T31" s="38">
        <f t="shared" si="37"/>
        <v>665.73334990481965</v>
      </c>
      <c r="U31" s="68">
        <f t="shared" si="38"/>
        <v>42</v>
      </c>
      <c r="V31" s="55">
        <f t="shared" si="39"/>
        <v>248.23992655157011</v>
      </c>
      <c r="W31" s="173"/>
      <c r="X31" s="38">
        <f t="shared" si="40"/>
        <v>499.99999999999994</v>
      </c>
      <c r="Y31" s="52">
        <f t="shared" si="41"/>
        <v>24</v>
      </c>
      <c r="Z31" s="76">
        <v>12</v>
      </c>
      <c r="AA31" s="38">
        <f t="shared" si="42"/>
        <v>718.72200487569728</v>
      </c>
      <c r="AB31" s="68">
        <f t="shared" si="43"/>
        <v>50</v>
      </c>
      <c r="AC31" s="55">
        <f t="shared" si="44"/>
        <v>319.04575917035254</v>
      </c>
    </row>
    <row r="32" spans="3:29" ht="30" customHeight="1" x14ac:dyDescent="0.15">
      <c r="C32" s="171"/>
      <c r="D32" s="172"/>
      <c r="E32" s="172"/>
      <c r="F32" s="82" t="s">
        <v>34</v>
      </c>
      <c r="G32" s="83">
        <v>260</v>
      </c>
      <c r="H32" s="87"/>
      <c r="I32" s="173"/>
      <c r="J32" s="38">
        <f t="shared" si="30"/>
        <v>364.10791986904906</v>
      </c>
      <c r="K32" s="52">
        <f t="shared" si="31"/>
        <v>17</v>
      </c>
      <c r="L32" s="76">
        <v>12</v>
      </c>
      <c r="M32" s="38">
        <f t="shared" si="32"/>
        <v>648.93271650205827</v>
      </c>
      <c r="N32" s="68">
        <f t="shared" si="33"/>
        <v>36</v>
      </c>
      <c r="O32" s="55">
        <f t="shared" si="34"/>
        <v>207.40737787809033</v>
      </c>
      <c r="P32" s="173"/>
      <c r="Q32" s="38">
        <f t="shared" si="35"/>
        <v>436.33180821218554</v>
      </c>
      <c r="R32" s="52">
        <f t="shared" si="36"/>
        <v>21</v>
      </c>
      <c r="S32" s="76">
        <v>12</v>
      </c>
      <c r="T32" s="38">
        <f t="shared" si="37"/>
        <v>691.8414956914653</v>
      </c>
      <c r="U32" s="68">
        <f t="shared" si="38"/>
        <v>44</v>
      </c>
      <c r="V32" s="55">
        <f t="shared" si="39"/>
        <v>270.25971442994495</v>
      </c>
      <c r="W32" s="173"/>
      <c r="X32" s="38">
        <f t="shared" si="40"/>
        <v>519.99999999999989</v>
      </c>
      <c r="Y32" s="52">
        <f t="shared" si="41"/>
        <v>25</v>
      </c>
      <c r="Z32" s="76">
        <v>12</v>
      </c>
      <c r="AA32" s="38">
        <f t="shared" si="42"/>
        <v>747.00627612315918</v>
      </c>
      <c r="AB32" s="68">
        <f t="shared" si="43"/>
        <v>52</v>
      </c>
      <c r="AC32" s="55">
        <f t="shared" si="44"/>
        <v>344.86540020773168</v>
      </c>
    </row>
    <row r="33" spans="3:29" ht="30" customHeight="1" x14ac:dyDescent="0.15">
      <c r="C33" s="171"/>
      <c r="D33" s="172"/>
      <c r="E33" s="172"/>
      <c r="F33" s="82" t="s">
        <v>74</v>
      </c>
      <c r="G33" s="83">
        <v>270</v>
      </c>
      <c r="H33" s="87"/>
      <c r="I33" s="173"/>
      <c r="J33" s="38">
        <f t="shared" si="30"/>
        <v>378.11207063324326</v>
      </c>
      <c r="K33" s="52">
        <f t="shared" si="31"/>
        <v>18</v>
      </c>
      <c r="L33" s="76">
        <v>12</v>
      </c>
      <c r="M33" s="38">
        <f t="shared" si="32"/>
        <v>673.34820827728731</v>
      </c>
      <c r="N33" s="68">
        <f t="shared" si="33"/>
        <v>38</v>
      </c>
      <c r="O33" s="55">
        <f t="shared" si="34"/>
        <v>227.16704861855951</v>
      </c>
      <c r="P33" s="173"/>
      <c r="Q33" s="38">
        <f t="shared" si="35"/>
        <v>453.11380083573118</v>
      </c>
      <c r="R33" s="52">
        <f t="shared" si="36"/>
        <v>22</v>
      </c>
      <c r="S33" s="76">
        <v>12</v>
      </c>
      <c r="T33" s="38">
        <f t="shared" si="37"/>
        <v>717.94964147811083</v>
      </c>
      <c r="U33" s="68">
        <f t="shared" si="38"/>
        <v>46</v>
      </c>
      <c r="V33" s="55">
        <f t="shared" si="39"/>
        <v>293.20666948968034</v>
      </c>
      <c r="W33" s="173"/>
      <c r="X33" s="38">
        <f t="shared" si="40"/>
        <v>539.99999999999989</v>
      </c>
      <c r="Y33" s="52">
        <f t="shared" si="41"/>
        <v>26</v>
      </c>
      <c r="Z33" s="76">
        <v>12</v>
      </c>
      <c r="AA33" s="38">
        <f t="shared" si="42"/>
        <v>775.29054737062108</v>
      </c>
      <c r="AB33" s="68">
        <f t="shared" si="43"/>
        <v>54</v>
      </c>
      <c r="AC33" s="55">
        <f t="shared" si="44"/>
        <v>371.68948821976954</v>
      </c>
    </row>
    <row r="34" spans="3:29" ht="30" customHeight="1" x14ac:dyDescent="0.15">
      <c r="C34" s="171"/>
      <c r="D34" s="172"/>
      <c r="E34" s="172"/>
      <c r="F34" s="82" t="s">
        <v>78</v>
      </c>
      <c r="G34" s="83">
        <v>280</v>
      </c>
      <c r="H34" s="87"/>
      <c r="I34" s="173"/>
      <c r="J34" s="38">
        <f t="shared" si="30"/>
        <v>392.11622139743741</v>
      </c>
      <c r="K34" s="52">
        <f t="shared" si="31"/>
        <v>19</v>
      </c>
      <c r="L34" s="76">
        <v>12</v>
      </c>
      <c r="M34" s="38">
        <f t="shared" si="32"/>
        <v>697.76370005251647</v>
      </c>
      <c r="N34" s="68">
        <f t="shared" si="33"/>
        <v>40</v>
      </c>
      <c r="O34" s="55">
        <f t="shared" si="34"/>
        <v>247.79377605756886</v>
      </c>
      <c r="P34" s="173"/>
      <c r="Q34" s="38">
        <f t="shared" si="35"/>
        <v>469.89579345927677</v>
      </c>
      <c r="R34" s="52">
        <f t="shared" si="36"/>
        <v>22</v>
      </c>
      <c r="S34" s="76">
        <v>12</v>
      </c>
      <c r="T34" s="38">
        <f t="shared" si="37"/>
        <v>744.05778726475637</v>
      </c>
      <c r="U34" s="68">
        <f t="shared" si="38"/>
        <v>46</v>
      </c>
      <c r="V34" s="55">
        <f t="shared" si="39"/>
        <v>303.86909207532733</v>
      </c>
      <c r="W34" s="173"/>
      <c r="X34" s="38">
        <f t="shared" si="40"/>
        <v>559.99999999999989</v>
      </c>
      <c r="Y34" s="52">
        <f t="shared" si="41"/>
        <v>27</v>
      </c>
      <c r="Z34" s="76">
        <v>12</v>
      </c>
      <c r="AA34" s="38">
        <f t="shared" si="42"/>
        <v>803.57481861808299</v>
      </c>
      <c r="AB34" s="68">
        <f t="shared" si="43"/>
        <v>56</v>
      </c>
      <c r="AC34" s="55">
        <f t="shared" si="44"/>
        <v>399.5180232064663</v>
      </c>
    </row>
    <row r="35" spans="3:29" ht="30" customHeight="1" thickBot="1" x14ac:dyDescent="0.2">
      <c r="C35" s="135"/>
      <c r="D35" s="137"/>
      <c r="E35" s="137"/>
      <c r="F35" s="72" t="s">
        <v>77</v>
      </c>
      <c r="G35" s="84">
        <v>300</v>
      </c>
      <c r="H35" s="84"/>
      <c r="I35" s="139"/>
      <c r="J35" s="38">
        <f t="shared" si="30"/>
        <v>420.12452292582583</v>
      </c>
      <c r="K35" s="52">
        <f t="shared" si="31"/>
        <v>20</v>
      </c>
      <c r="L35" s="76">
        <v>12</v>
      </c>
      <c r="M35" s="38">
        <f t="shared" si="32"/>
        <v>746.59468360297467</v>
      </c>
      <c r="N35" s="68">
        <f t="shared" si="33"/>
        <v>42</v>
      </c>
      <c r="O35" s="55">
        <f t="shared" si="34"/>
        <v>278.3916555297892</v>
      </c>
      <c r="P35" s="139"/>
      <c r="Q35" s="38">
        <f t="shared" si="35"/>
        <v>503.45977870636796</v>
      </c>
      <c r="R35" s="52">
        <f t="shared" si="36"/>
        <v>24</v>
      </c>
      <c r="S35" s="76">
        <v>12</v>
      </c>
      <c r="T35" s="38">
        <f t="shared" si="37"/>
        <v>796.27407883804756</v>
      </c>
      <c r="U35" s="68">
        <f t="shared" si="38"/>
        <v>50</v>
      </c>
      <c r="V35" s="55">
        <f t="shared" si="39"/>
        <v>353.47167092024063</v>
      </c>
      <c r="W35" s="139"/>
      <c r="X35" s="38">
        <f t="shared" si="40"/>
        <v>599.99999999999989</v>
      </c>
      <c r="Y35" s="52">
        <f t="shared" si="41"/>
        <v>29</v>
      </c>
      <c r="Z35" s="76">
        <v>12</v>
      </c>
      <c r="AA35" s="38">
        <f t="shared" si="42"/>
        <v>860.14336111300679</v>
      </c>
      <c r="AB35" s="68">
        <f t="shared" si="43"/>
        <v>60</v>
      </c>
      <c r="AC35" s="55">
        <f t="shared" si="44"/>
        <v>458.18843410383636</v>
      </c>
    </row>
  </sheetData>
  <mergeCells count="106">
    <mergeCell ref="C2:AC2"/>
    <mergeCell ref="B3:B13"/>
    <mergeCell ref="C3:D3"/>
    <mergeCell ref="F3:K3"/>
    <mergeCell ref="C4:C7"/>
    <mergeCell ref="D4:D7"/>
    <mergeCell ref="E4:E7"/>
    <mergeCell ref="F4:F7"/>
    <mergeCell ref="G4:H5"/>
    <mergeCell ref="I4:O4"/>
    <mergeCell ref="P4:V4"/>
    <mergeCell ref="W4:AC4"/>
    <mergeCell ref="I5:K5"/>
    <mergeCell ref="L5:O5"/>
    <mergeCell ref="P5:R5"/>
    <mergeCell ref="S5:V5"/>
    <mergeCell ref="W5:Y5"/>
    <mergeCell ref="Z5:AC5"/>
    <mergeCell ref="R6:R7"/>
    <mergeCell ref="S6:V6"/>
    <mergeCell ref="W6:W7"/>
    <mergeCell ref="X6:X7"/>
    <mergeCell ref="G6:G7"/>
    <mergeCell ref="H6:H7"/>
    <mergeCell ref="I6:I7"/>
    <mergeCell ref="J6:J7"/>
    <mergeCell ref="K6:K7"/>
    <mergeCell ref="L6:O6"/>
    <mergeCell ref="Y6:Y7"/>
    <mergeCell ref="Z6:AC6"/>
    <mergeCell ref="C8:C13"/>
    <mergeCell ref="D8:D13"/>
    <mergeCell ref="E8:E13"/>
    <mergeCell ref="I8:I13"/>
    <mergeCell ref="P8:P13"/>
    <mergeCell ref="W8:W13"/>
    <mergeCell ref="P6:P7"/>
    <mergeCell ref="Q6:Q7"/>
    <mergeCell ref="C15:C18"/>
    <mergeCell ref="D15:D18"/>
    <mergeCell ref="E15:E18"/>
    <mergeCell ref="F15:F18"/>
    <mergeCell ref="G15:H16"/>
    <mergeCell ref="I15:O15"/>
    <mergeCell ref="G17:G18"/>
    <mergeCell ref="H17:H18"/>
    <mergeCell ref="I17:I18"/>
    <mergeCell ref="J17:J18"/>
    <mergeCell ref="P15:V15"/>
    <mergeCell ref="W15:AC15"/>
    <mergeCell ref="I16:K16"/>
    <mergeCell ref="L16:O16"/>
    <mergeCell ref="P16:R16"/>
    <mergeCell ref="S16:V16"/>
    <mergeCell ref="W16:Y16"/>
    <mergeCell ref="Z16:AC16"/>
    <mergeCell ref="K17:K18"/>
    <mergeCell ref="L17:O17"/>
    <mergeCell ref="P17:P18"/>
    <mergeCell ref="Q17:Q18"/>
    <mergeCell ref="R17:R18"/>
    <mergeCell ref="S17:V17"/>
    <mergeCell ref="W17:W18"/>
    <mergeCell ref="X17:X18"/>
    <mergeCell ref="Y17:Y18"/>
    <mergeCell ref="Z17:AC17"/>
    <mergeCell ref="C19:C24"/>
    <mergeCell ref="D19:D24"/>
    <mergeCell ref="E19:E24"/>
    <mergeCell ref="I19:I24"/>
    <mergeCell ref="P19:P24"/>
    <mergeCell ref="W19:W24"/>
    <mergeCell ref="C26:C29"/>
    <mergeCell ref="D26:D29"/>
    <mergeCell ref="E26:E29"/>
    <mergeCell ref="F26:F29"/>
    <mergeCell ref="G26:H27"/>
    <mergeCell ref="I26:O26"/>
    <mergeCell ref="G28:G29"/>
    <mergeCell ref="H28:H29"/>
    <mergeCell ref="I28:I29"/>
    <mergeCell ref="J28:J29"/>
    <mergeCell ref="P26:V26"/>
    <mergeCell ref="W26:AC26"/>
    <mergeCell ref="I27:K27"/>
    <mergeCell ref="L27:O27"/>
    <mergeCell ref="P27:R27"/>
    <mergeCell ref="S27:V27"/>
    <mergeCell ref="W27:Y27"/>
    <mergeCell ref="Z27:AC27"/>
    <mergeCell ref="K28:K29"/>
    <mergeCell ref="L28:O28"/>
    <mergeCell ref="P28:P29"/>
    <mergeCell ref="Q28:Q29"/>
    <mergeCell ref="R28:R29"/>
    <mergeCell ref="S28:V28"/>
    <mergeCell ref="W28:W29"/>
    <mergeCell ref="X28:X29"/>
    <mergeCell ref="Y28:Y29"/>
    <mergeCell ref="Z28:AC28"/>
    <mergeCell ref="C30:C35"/>
    <mergeCell ref="D30:D35"/>
    <mergeCell ref="E30:E35"/>
    <mergeCell ref="I30:I35"/>
    <mergeCell ref="P30:P35"/>
    <mergeCell ref="W30:W35"/>
  </mergeCells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底板钢筋数量表(整体砼)（0度）</vt:lpstr>
      <vt:lpstr>底板钢筋数量表(整体砼)（5~45度）</vt:lpstr>
      <vt:lpstr>底板钢筋数量表(整体砼)（5~45度） (2)</vt:lpstr>
      <vt:lpstr>'底板钢筋数量表(整体砼)（0度）'!Print_Area</vt:lpstr>
    </vt:vector>
  </TitlesOfParts>
  <Company>ghdi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wanglanxiang</dc:creator>
  <cp:lastModifiedBy>Windows User</cp:lastModifiedBy>
  <cp:lastPrinted>2013-09-22T03:34:27Z</cp:lastPrinted>
  <dcterms:created xsi:type="dcterms:W3CDTF">2005-05-30T06:15:34Z</dcterms:created>
  <dcterms:modified xsi:type="dcterms:W3CDTF">2021-12-15T09:16:25Z</dcterms:modified>
</cp:coreProperties>
</file>