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BITCAMP\Desktop\새 폴더 (2)\"/>
    </mc:Choice>
  </mc:AlternateContent>
  <xr:revisionPtr revIDLastSave="0" documentId="13_ncr:1_{D380CE83-8283-4CC0-B724-5DD4BB795B63}" xr6:coauthVersionLast="47" xr6:coauthVersionMax="47" xr10:uidLastSave="{00000000-0000-0000-0000-000000000000}"/>
  <bookViews>
    <workbookView xWindow="28680" yWindow="-120" windowWidth="29040" windowHeight="15720" xr2:uid="{4255B0AA-0ED6-4075-815D-9A22DE877EB7}"/>
  </bookViews>
  <sheets>
    <sheet name="in" sheetId="1" r:id="rId1"/>
  </sheets>
  <definedNames>
    <definedName name="_xlnm._FilterDatabase" localSheetId="0" hidden="1">in!$A$1:$A$913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9" i="1"/>
  <c r="K10" i="1"/>
  <c r="K11" i="1"/>
  <c r="K12" i="1"/>
  <c r="K16" i="1"/>
  <c r="K17" i="1"/>
  <c r="K19" i="1"/>
  <c r="K20" i="1"/>
  <c r="K21" i="1"/>
  <c r="K22" i="1"/>
  <c r="K23" i="1"/>
  <c r="K25" i="1"/>
  <c r="K26" i="1"/>
  <c r="K27" i="1"/>
  <c r="K28" i="1"/>
  <c r="K29" i="1"/>
  <c r="K30" i="1"/>
  <c r="K31" i="1"/>
  <c r="K34" i="1"/>
  <c r="K35" i="1"/>
  <c r="K36" i="1"/>
  <c r="K39" i="1"/>
  <c r="K41" i="1"/>
  <c r="K42" i="1"/>
  <c r="K46" i="1"/>
  <c r="K48" i="1"/>
  <c r="K49" i="1"/>
  <c r="K50" i="1"/>
  <c r="K52" i="1"/>
  <c r="K54" i="1"/>
  <c r="K55" i="1"/>
  <c r="K58" i="1"/>
  <c r="K60" i="1"/>
  <c r="K65" i="1"/>
  <c r="K66" i="1"/>
  <c r="K67" i="1"/>
  <c r="K68" i="1"/>
  <c r="K70" i="1"/>
  <c r="K71" i="1"/>
  <c r="K72" i="1"/>
  <c r="K73" i="1"/>
  <c r="K74" i="1"/>
  <c r="K76" i="1"/>
  <c r="K77" i="1"/>
  <c r="K78" i="1"/>
  <c r="K79" i="1"/>
  <c r="K81" i="1"/>
  <c r="K82" i="1"/>
  <c r="K83" i="1"/>
  <c r="K84" i="1"/>
  <c r="K86" i="1"/>
  <c r="K87" i="1"/>
  <c r="K88" i="1"/>
  <c r="K90" i="1"/>
  <c r="K91" i="1"/>
  <c r="K94" i="1"/>
  <c r="K95" i="1"/>
  <c r="K96" i="1"/>
  <c r="K97" i="1"/>
  <c r="K99" i="1"/>
  <c r="K100" i="1"/>
  <c r="K102" i="1"/>
  <c r="K103" i="1"/>
  <c r="K104" i="1"/>
  <c r="K105" i="1"/>
  <c r="K106" i="1"/>
  <c r="K107" i="1"/>
  <c r="K108" i="1"/>
  <c r="K109" i="1"/>
  <c r="K110" i="1"/>
  <c r="K111" i="1"/>
  <c r="K112" i="1"/>
  <c r="K114" i="1"/>
  <c r="K115" i="1"/>
  <c r="K116" i="1"/>
  <c r="K118" i="1"/>
  <c r="K119" i="1"/>
  <c r="K120" i="1"/>
  <c r="K121" i="1"/>
  <c r="K122" i="1"/>
  <c r="K124" i="1"/>
  <c r="K125" i="1"/>
  <c r="K127" i="1"/>
  <c r="K128" i="1"/>
  <c r="K129" i="1"/>
  <c r="K135" i="1"/>
  <c r="K137" i="1"/>
  <c r="K149" i="1"/>
  <c r="K151" i="1"/>
  <c r="K152" i="1"/>
  <c r="K153" i="1"/>
  <c r="K154" i="1"/>
  <c r="K155" i="1"/>
  <c r="K156" i="1"/>
  <c r="K157" i="1"/>
  <c r="K158" i="1"/>
  <c r="K238" i="1"/>
  <c r="K239" i="1"/>
  <c r="K240" i="1"/>
  <c r="K241" i="1"/>
  <c r="K242" i="1"/>
  <c r="K244" i="1"/>
  <c r="K245" i="1"/>
  <c r="K246" i="1"/>
  <c r="K247" i="1"/>
  <c r="K248" i="1"/>
  <c r="K249" i="1"/>
  <c r="K250" i="1"/>
  <c r="K251" i="1"/>
  <c r="K252" i="1"/>
  <c r="K253" i="1"/>
  <c r="K254" i="1"/>
  <c r="K255" i="1"/>
  <c r="K256" i="1"/>
  <c r="K257" i="1"/>
  <c r="K258" i="1"/>
  <c r="K259" i="1"/>
  <c r="K260" i="1"/>
  <c r="K261" i="1"/>
  <c r="K530" i="1"/>
  <c r="K532" i="1"/>
  <c r="K533" i="1"/>
  <c r="K534" i="1"/>
  <c r="K643" i="1"/>
  <c r="K644" i="1"/>
  <c r="K646" i="1"/>
  <c r="K647" i="1"/>
  <c r="K648" i="1"/>
  <c r="K707" i="1"/>
  <c r="K708" i="1"/>
  <c r="K709" i="1"/>
  <c r="K710" i="1"/>
  <c r="K711" i="1"/>
  <c r="K855" i="1"/>
  <c r="K863" i="1"/>
  <c r="K867" i="1"/>
</calcChain>
</file>

<file path=xl/sharedStrings.xml><?xml version="1.0" encoding="utf-8"?>
<sst xmlns="http://schemas.openxmlformats.org/spreadsheetml/2006/main" count="10273" uniqueCount="3176">
  <si>
    <t>corp_code</t>
  </si>
  <si>
    <t>nm</t>
  </si>
  <si>
    <t>sexdstn</t>
  </si>
  <si>
    <t>birth_ym</t>
  </si>
  <si>
    <t>ofcps</t>
  </si>
  <si>
    <t>rgist_exctv_at</t>
  </si>
  <si>
    <t>fte_at</t>
  </si>
  <si>
    <t>chrg_job</t>
  </si>
  <si>
    <t>main_career</t>
  </si>
  <si>
    <t>mxmm_shrholdr_relate</t>
  </si>
  <si>
    <t>hffc_pd</t>
  </si>
  <si>
    <t>tenure_end_on</t>
  </si>
  <si>
    <t>HL만도</t>
  </si>
  <si>
    <t>정몽원</t>
  </si>
  <si>
    <t>남</t>
  </si>
  <si>
    <t>1955년 08월</t>
  </si>
  <si>
    <t>회장</t>
  </si>
  <si>
    <t>사내이사</t>
  </si>
  <si>
    <t>상근</t>
  </si>
  <si>
    <t>그룹 총괄</t>
  </si>
  <si>
    <t>- 고려대학교 경영학과 졸업
- 美 남가주대학교 MBA
- (주)만도 대표이사 회장
- HL그룹(한라그룹) 회장  
■ 겸직현황
- HL홀딩스(주) 이사
- (주)HL클레무브 이사</t>
  </si>
  <si>
    <t xml:space="preserve"> 임원 </t>
  </si>
  <si>
    <t>10년4개월</t>
  </si>
  <si>
    <t>배홍용</t>
  </si>
  <si>
    <t>1969년 07월</t>
  </si>
  <si>
    <t>부사장</t>
  </si>
  <si>
    <t>미등기</t>
  </si>
  <si>
    <t>CTO
겸 DT STRIDE PJT 팀장</t>
  </si>
  <si>
    <t xml:space="preserve"> 계열회사
임원 </t>
  </si>
  <si>
    <t>-</t>
  </si>
  <si>
    <t>한세민</t>
  </si>
  <si>
    <t>1979년 11월</t>
  </si>
  <si>
    <t>상무보</t>
  </si>
  <si>
    <t>MCB 법인대표</t>
  </si>
  <si>
    <t>3개월</t>
  </si>
  <si>
    <t>이기관</t>
  </si>
  <si>
    <t>1964년 02월</t>
  </si>
  <si>
    <t>CQO</t>
  </si>
  <si>
    <t>장관삼</t>
  </si>
  <si>
    <t>1964년 03월</t>
  </si>
  <si>
    <t>RCS
BU장</t>
  </si>
  <si>
    <t>정재영</t>
  </si>
  <si>
    <t>1971년 11월</t>
  </si>
  <si>
    <t xml:space="preserve">MDS BU장 </t>
  </si>
  <si>
    <t>9년5개월</t>
  </si>
  <si>
    <t>최재영</t>
  </si>
  <si>
    <t>1965년 07월</t>
  </si>
  <si>
    <t xml:space="preserve"> India 지역대표
겸 MAIL 법인대표</t>
  </si>
  <si>
    <t>- 경희대학교 기계공학과 졸업(학사/석사)
- (주)만도 MDI MAIL MRI 소장
- HL만도(주)India 지역대표 겸 MAIL 법인대표</t>
  </si>
  <si>
    <t>8년3개월</t>
  </si>
  <si>
    <t>권주상</t>
  </si>
  <si>
    <t>1969년 10월</t>
  </si>
  <si>
    <t>HL지주 경영지원본부장</t>
  </si>
  <si>
    <t>6년</t>
  </si>
  <si>
    <t>이윤행</t>
  </si>
  <si>
    <t>1982년 05월</t>
  </si>
  <si>
    <t>COO
겸 America Region 지역대표</t>
  </si>
  <si>
    <t>5년</t>
  </si>
  <si>
    <t>오세준</t>
  </si>
  <si>
    <t>1970년 03월</t>
  </si>
  <si>
    <t>Europe Region
지역대표</t>
  </si>
  <si>
    <t>2년3개월</t>
  </si>
  <si>
    <t>유호영</t>
  </si>
  <si>
    <t>1967년 12월</t>
  </si>
  <si>
    <t>CMO
겸 Global HKMC Champion</t>
  </si>
  <si>
    <t>1년</t>
  </si>
  <si>
    <t>강한신</t>
  </si>
  <si>
    <t>1971년 04월</t>
  </si>
  <si>
    <t>전무</t>
  </si>
  <si>
    <t>HL지주
재무지원본부장</t>
  </si>
  <si>
    <t>- 경희대학교 무역학과 졸업
- (주)만도 Corporate Finance IR팀장
- (주) 만도 Corporate Management Global Finance팀장
- HL만도(주) Corporate Management Global Finance Center장
- HL지주 재무지원본부장</t>
  </si>
  <si>
    <t>조성현</t>
  </si>
  <si>
    <t>1960년 09월</t>
  </si>
  <si>
    <t>부회장</t>
  </si>
  <si>
    <t>대표이사(CEO) 겸
자동차 Sector장</t>
  </si>
  <si>
    <t>- 고려대학교 기계공학과 졸업
- 고려대학교 기계공학 석사
- (주)만도 MDE 총괄 및 MCE 법인장
- (주)만도 Global Steering BU장
- HL만도(주) 대표이사(CEO) 겸 자동차 Sector 장
■ 겸직현황
- Mando (Ningbo) Automotive Parts Co., Ltd. 이사(비상근)
- HL Mando America Corporation 이사(비상근)
- HL Mando Automotive India Private Limited 사내이사(비상근)
- Maysan Mando Otomotiv Parcalari San. Ve Tic. A.S. 사내이사(비상근)
- (주)에이치엘클레무브 사내이사(비상근)</t>
  </si>
  <si>
    <t>김규선</t>
  </si>
  <si>
    <t>1966년 11월</t>
  </si>
  <si>
    <t>Global Quality
Center장</t>
  </si>
  <si>
    <t>- 한양대학교 기계공학과 졸업
- (주)만도Global Quality Center 품질보증팀 팀장
- HL만도(주) CQO Global Quality Center장</t>
  </si>
  <si>
    <t>김현준</t>
  </si>
  <si>
    <t>1967년 04월</t>
  </si>
  <si>
    <t>RCS BU
Sales
Center장</t>
  </si>
  <si>
    <t>김원석</t>
  </si>
  <si>
    <t>1973년 09월</t>
  </si>
  <si>
    <t>HL지주
법무실장</t>
  </si>
  <si>
    <t>9년6개월</t>
  </si>
  <si>
    <t>김문성</t>
  </si>
  <si>
    <t>1968년 12월</t>
  </si>
  <si>
    <t>RCS BU
R&amp;D Center장</t>
  </si>
  <si>
    <t>- 연세대학교 기계공학과 졸업
- HL만도(주) Global Brake BU R&amp;D Center장
- HL만도(주) RCS BU R&amp;D Center장</t>
  </si>
  <si>
    <t>9년3개월</t>
  </si>
  <si>
    <t>서갑용</t>
  </si>
  <si>
    <t>1974년 01월</t>
  </si>
  <si>
    <t>Advanced Purchasing
Center장</t>
  </si>
  <si>
    <t>1년2개월</t>
  </si>
  <si>
    <t>김재혁</t>
  </si>
  <si>
    <t>1968년 02월</t>
  </si>
  <si>
    <t>America Region장
겸 MESA
Center장
겸 HR Americas 실장</t>
  </si>
  <si>
    <t>남우희</t>
  </si>
  <si>
    <t>1969년 01월</t>
  </si>
  <si>
    <t>MDS BU
Management Center장</t>
  </si>
  <si>
    <t>7년2개월</t>
  </si>
  <si>
    <t>이재영</t>
  </si>
  <si>
    <t>1967년 07월</t>
  </si>
  <si>
    <t>Pyeongtaek Operation
Center장</t>
  </si>
  <si>
    <t>김윤기</t>
  </si>
  <si>
    <t>1969년 12월</t>
  </si>
  <si>
    <t>신사업 추진 PJT장</t>
  </si>
  <si>
    <t>6년2개월</t>
  </si>
  <si>
    <t>남궁주</t>
  </si>
  <si>
    <t>1972년 02월</t>
  </si>
  <si>
    <t>MDS BU
R&amp;D Center장</t>
  </si>
  <si>
    <t xml:space="preserve">- 서울대 농기계공학 졸업
- HL만도(주) Global Steering BU R&amp;D Center실장
- HL만도(주) MDS BU R&amp;D Center장 </t>
  </si>
  <si>
    <t>김현욱</t>
  </si>
  <si>
    <t>1966년 05월</t>
  </si>
  <si>
    <t>대표이사(CSO) 겸
Korea ER Center장</t>
  </si>
  <si>
    <t>김영민</t>
  </si>
  <si>
    <t>1968년 04월</t>
  </si>
  <si>
    <t>Global HR
Center장</t>
  </si>
  <si>
    <t>4년10개월</t>
  </si>
  <si>
    <t>김평용</t>
  </si>
  <si>
    <t>1968년 06월</t>
  </si>
  <si>
    <t>MSC 법인대표</t>
  </si>
  <si>
    <t>2년8개월</t>
  </si>
  <si>
    <t>정창욱</t>
  </si>
  <si>
    <t>1967년 06월</t>
  </si>
  <si>
    <t>Sales China 실장
겸 Global Geely Champion</t>
  </si>
  <si>
    <t>홍영일</t>
  </si>
  <si>
    <t>1968년 05월</t>
  </si>
  <si>
    <t>COO</t>
  </si>
  <si>
    <t>이정석</t>
  </si>
  <si>
    <t>1971년 08월</t>
  </si>
  <si>
    <t>MCM 법인대표</t>
  </si>
  <si>
    <t>이철</t>
  </si>
  <si>
    <t>1973년 01월</t>
  </si>
  <si>
    <t>Corporate
Management장
(CFO)</t>
  </si>
  <si>
    <t>박규식</t>
  </si>
  <si>
    <t>1972년 04월</t>
  </si>
  <si>
    <t>상무</t>
  </si>
  <si>
    <t>MDS BU
R&amp;D Center Design 4 실장</t>
  </si>
  <si>
    <t>- 서울대학교 기계설계과 졸업
- 서울대학교 기계설계과 졸업 (석사)
- (주) 만도 Global Steering BU SPM실장
- HL만도(주) Global Steering BU R&amp;D Center R&amp;D Korea Design 2실장
- HL만도(주) MDS BU R&amp;D Center Design 4 실장</t>
  </si>
  <si>
    <t>김영식</t>
  </si>
  <si>
    <t>1968년 10월</t>
  </si>
  <si>
    <t>MSI 법인대표</t>
  </si>
  <si>
    <t>- 광운대학교 전기공학 졸업
- 광운대학교 전기공학 석사
- 연세대학교 전기공학 박사
- (주) 만도 Global R&amp;D EBS Center EBS Electronics실장
- HL만도(주) Global Brake BU R&amp;D Center R&amp;D Korea Electronics실장
- HL만도(주) CTO MSI 법인대표</t>
  </si>
  <si>
    <t>남궁현</t>
  </si>
  <si>
    <t>1975년 01월</t>
  </si>
  <si>
    <t>HL그룹
비서실장</t>
  </si>
  <si>
    <t>이병환</t>
  </si>
  <si>
    <t>1973년 11월</t>
  </si>
  <si>
    <t>MDS BU
Sales Center장</t>
  </si>
  <si>
    <t>박기찬</t>
  </si>
  <si>
    <t>1972년 11월</t>
  </si>
  <si>
    <t>사외이사</t>
  </si>
  <si>
    <t>비상근</t>
  </si>
  <si>
    <t>4년9개월</t>
  </si>
  <si>
    <t>김경래</t>
  </si>
  <si>
    <t>1969년 08월</t>
  </si>
  <si>
    <t xml:space="preserve"> Global Quality 2 실장</t>
  </si>
  <si>
    <t>- 성균관대학교 기계설계 졸업
- (주) 만도 Global Steering BU R&amp;D Center R&amp;D Korea R&amp;V실장
- HL만도(주) Global Steering BU Quality 실장
- HL만도(주) CQO Global Quality Center Global Quality 2 실장</t>
  </si>
  <si>
    <t>김기영</t>
  </si>
  <si>
    <t>여</t>
  </si>
  <si>
    <t>1979년 06월</t>
  </si>
  <si>
    <t>Mobility Innovations 실장</t>
  </si>
  <si>
    <t>- 서울대학교 기계공학과 졸업
- (주) 만도 Global Brake BU R&amp;D Center R&amp;D Korea Software실장
- HL만도(주) SW 2Lab 장
- HL만도(주) 
Mobility Solution Tech. Group Mobility Innovations 실장</t>
  </si>
  <si>
    <t>유영선</t>
  </si>
  <si>
    <t>MDS BU
Program Management 실장</t>
  </si>
  <si>
    <t>조장연</t>
  </si>
  <si>
    <t>1968년 09월</t>
  </si>
  <si>
    <t>Supplier Quality
Engineering 실장</t>
  </si>
  <si>
    <t>- 성균관대학교 산업공학과 졸업
- HL만도(주) Global Brake BU Quality 실장
- HL만도(주) CQO Global Quality Center Global Quality 1 실장
- HL만도(주) CQO Supplier Quality Engineering 실장</t>
  </si>
  <si>
    <t>최한규</t>
  </si>
  <si>
    <t>1975년 05월</t>
  </si>
  <si>
    <t>Technology Innovation
Center장
겸 HL Eureka PJT 간사</t>
  </si>
  <si>
    <t>임재영</t>
  </si>
  <si>
    <t>1970년 10월</t>
  </si>
  <si>
    <t>RCS BU
Management Center장</t>
  </si>
  <si>
    <t>4년3개월</t>
  </si>
  <si>
    <t>이진환</t>
  </si>
  <si>
    <t>1975년 11월</t>
  </si>
  <si>
    <t>SW Campus장</t>
  </si>
  <si>
    <t>- 성균관대학교 전기공학과 졸업
- 성균관대학교 전기공학과 석사
- 고려대학교 전기전자컴퓨터공학 박사
- (주) 만도 Global Steering BU R&amp;D Center R&amp;D Korea Software실장
- HL만도(주) SW Campus장</t>
  </si>
  <si>
    <t>4년1개월</t>
  </si>
  <si>
    <t>이권호</t>
  </si>
  <si>
    <t>1970년 09월</t>
  </si>
  <si>
    <t>R&amp;D India 실장
겸 RCS R&amp;D India 실장
겸 RCS Design 3 팀장</t>
  </si>
  <si>
    <t>- 한국항공대학교 기계설계학과 졸업(학사)
- HL만도(주) Global Steering BU R&amp;D Center R&amp;D India 실장
 겸 Brake R&amp;D India 실장
- HL만도(주) MDS BU R&amp;D Center MDS R&amp;D India 실장
 겸 RCS BU RCS R&amp;D India 실장
 겸 RCS BU RCS R&amp;D India Design 3 팀장</t>
  </si>
  <si>
    <t>3년3개월</t>
  </si>
  <si>
    <t>최욱진</t>
  </si>
  <si>
    <t>1972년 01월</t>
  </si>
  <si>
    <t>SW Engineering Lab
실장</t>
  </si>
  <si>
    <t>- 성균관대학교 기계설계학과 졸업(학사)
- 성균관대학교 기계설계학과 졸업(석사)
- HL만도(주) Global Brake BU R&amp;D Center R&amp;D Korea System실장
- HL만도(주) CTO SW Campus SW Engineering Lab 실장</t>
  </si>
  <si>
    <t>최용준</t>
  </si>
  <si>
    <t>MNC 법인대표</t>
  </si>
  <si>
    <t>정시영</t>
  </si>
  <si>
    <t>1976년 05월</t>
  </si>
  <si>
    <t>사외이사
(감사위원)</t>
  </si>
  <si>
    <t xml:space="preserve">- 고려대학교 경영학 학사
- 삼일회계법인 회계사
- EY한영회계법인 회계사
- PKF서현회계법인 회계사
- 한국공인회계사회 국세연구위원회 위원
■ 겸직현황
- (주)엑스게이트 감사 </t>
  </si>
  <si>
    <t>9개월</t>
  </si>
  <si>
    <t>문정근</t>
  </si>
  <si>
    <t>1974년 08월</t>
  </si>
  <si>
    <t>Digital Innovation Center장
겸 그룹 CIO</t>
  </si>
  <si>
    <t>김흥선</t>
  </si>
  <si>
    <t>Wonju Operation Center장</t>
  </si>
  <si>
    <t>박태준</t>
  </si>
  <si>
    <t>1974년 07월</t>
  </si>
  <si>
    <t>HL지주
홍보실장</t>
  </si>
  <si>
    <t>신승문</t>
  </si>
  <si>
    <t>1969년 11월</t>
  </si>
  <si>
    <t>Advanced
Purchasing 2 실장</t>
  </si>
  <si>
    <t>- 인하대학교 전기공학과 졸업 (학사)
- HL만도(주) Global Brake BU Purchasing Center장
- HL만도(주) Global Purchasing Center Project Purchasing 1실장
- HL만도(주) CPO Advanced Purchasing Center AP2 실장</t>
  </si>
  <si>
    <t>지선종</t>
  </si>
  <si>
    <t>RCS BU
Sales Korea 실장</t>
  </si>
  <si>
    <t>박환</t>
  </si>
  <si>
    <t>1973년 03월</t>
  </si>
  <si>
    <t>MRC 법인대표</t>
  </si>
  <si>
    <t>- 포항공과대학교 기계공학과 졸업(학사)
- 포항공과대학교 기계공학과 졸업(석사)
- HL만도(주) Global Brake BU R&amp;D Center R&amp;D China 실장
- HL만도(주) China Region MRC 법인대표</t>
  </si>
  <si>
    <t>김은성</t>
  </si>
  <si>
    <t>1978년 06월</t>
  </si>
  <si>
    <t>신주호</t>
  </si>
  <si>
    <t>1968년 07월</t>
  </si>
  <si>
    <t>Admin. Pyeongtaek 실장</t>
  </si>
  <si>
    <t>양이진</t>
  </si>
  <si>
    <t>1972년 08월</t>
  </si>
  <si>
    <t>MDS BU
Design 1 실장</t>
  </si>
  <si>
    <t>- 인하대학교 항공우주학과 졸업
- 인하대학교 기계공학과 졸업(석사)
-한양대학교 자동차공학과 졸업(박사)
- HL만도(주) MDS BU R&amp;D Center Design 1 실장</t>
  </si>
  <si>
    <t>송준규</t>
  </si>
  <si>
    <t>1965년 05월</t>
  </si>
  <si>
    <t>수석
연구위원</t>
  </si>
  <si>
    <t>Platform Architecture PJT장</t>
  </si>
  <si>
    <t>- 고려대학교 기계공학과 졸업
- 한국과학기술원 기계공학 석사/박사 졸업
- HL만도(주)Global Brake BU R&amp;D Center E-Product Lab장
-  HL만도(주) Mobility Solution Tech. Group latform Architecture PJT장</t>
  </si>
  <si>
    <t>강남일</t>
  </si>
  <si>
    <t>1969년 03월</t>
  </si>
  <si>
    <t>1년9개월</t>
  </si>
  <si>
    <t>윤성현</t>
  </si>
  <si>
    <t>1969년 02월</t>
  </si>
  <si>
    <t>MCE 법인대표</t>
  </si>
  <si>
    <t>- 인하대학교 기계공학과 졸업
- HL만도(주) WG Campus
- HL만도(주) Brake R&amp;D Europe 1실장 겸 MRE 법인대표
- HL만도(주) Europe Region MCE 법인대표</t>
  </si>
  <si>
    <t>신성호</t>
  </si>
  <si>
    <t>1970년 01월</t>
  </si>
  <si>
    <t>Iksan Operation
Center장</t>
  </si>
  <si>
    <t>주세용</t>
  </si>
  <si>
    <t>Regional Purchasing
China 실장</t>
  </si>
  <si>
    <t>- 인하대학교 금속 공학과 졸업 (학사)
- (주)만도 Central Purchasing Center Integrated Purchasing Korea팀장
- HL만도(주) Center Central Purchasing China 실장
- HL만도(주) CPO Regional Purchasing China 실장</t>
  </si>
  <si>
    <t>김국민</t>
  </si>
  <si>
    <t>1975년 04월</t>
  </si>
  <si>
    <t>Advanced
Quality 실장</t>
  </si>
  <si>
    <t>- 한양대학교 전자공학과 졸업(학)
- 한양대학교 전자전기공학과 졸업(석사)
- HL만도(주) Central Quality Center Strategy Assurance 1팀장
- HL만도(주) CQO Advanced Quality 실장</t>
  </si>
  <si>
    <t>3년1개월</t>
  </si>
  <si>
    <t>김남호</t>
  </si>
  <si>
    <t>1974년 09월</t>
  </si>
  <si>
    <t>RCS BU
Design 1 실장</t>
  </si>
  <si>
    <t>- 서강대학교 기계공학과 졸업
- 서강대학교 기계공학과 졸업(석사)
- HL만도(주) RCS BU R&amp;D Center Design 1 실장</t>
  </si>
  <si>
    <t>박병길</t>
  </si>
  <si>
    <t>Production
Purchasing 1 실장</t>
  </si>
  <si>
    <t>- 중앙대학교 기계공학과 졸업
- HL만도(주) Global Steering BU Operation Center  Plant Mexico 공장장
- HL만도(주) CPO Production Purchasing 1 실장</t>
  </si>
  <si>
    <t>손계순</t>
  </si>
  <si>
    <t>1970년 11월</t>
  </si>
  <si>
    <t>MCA Plant
Georgia 공장장</t>
  </si>
  <si>
    <t>이병득</t>
  </si>
  <si>
    <t>1968년 11월</t>
  </si>
  <si>
    <t>MCP 법인대표</t>
  </si>
  <si>
    <t>조효성</t>
  </si>
  <si>
    <t>Global Accounting
Center장</t>
  </si>
  <si>
    <t>1년11개월</t>
  </si>
  <si>
    <t>정기훈</t>
  </si>
  <si>
    <t>1970년 07월</t>
  </si>
  <si>
    <t>People
&amp; Culture 실장</t>
  </si>
  <si>
    <t>1년10개월</t>
  </si>
  <si>
    <t>김원일</t>
  </si>
  <si>
    <t>1958년 07월</t>
  </si>
  <si>
    <t>- 경희대학교 경제학과 졸업
- KDB산업은행 본부장
- 나무코프(주) 대표이사
- 법무법인(유)현 고문
- 성신양회주식회사 고문</t>
  </si>
  <si>
    <t>차동준</t>
  </si>
  <si>
    <t>1977년 03월</t>
  </si>
  <si>
    <t>HL Ventures
Management LLC</t>
  </si>
  <si>
    <t>1년8개월</t>
  </si>
  <si>
    <t>강종구</t>
  </si>
  <si>
    <t>1972년 12월</t>
  </si>
  <si>
    <t>MDS BU
Sales Korea 실장</t>
  </si>
  <si>
    <t>1년3개월</t>
  </si>
  <si>
    <t>김대성</t>
  </si>
  <si>
    <t>1975년 12월</t>
  </si>
  <si>
    <t>SW Lab China 실장</t>
  </si>
  <si>
    <t>김종효</t>
  </si>
  <si>
    <t>1974년 10월</t>
  </si>
  <si>
    <t>SCM 실장</t>
  </si>
  <si>
    <t>김지원</t>
  </si>
  <si>
    <t>1982년 07월</t>
  </si>
  <si>
    <t>Global Legal
Center장</t>
  </si>
  <si>
    <t>박선홍</t>
  </si>
  <si>
    <t>MDS R&amp;V 실장</t>
  </si>
  <si>
    <t>- 국민대 자동차공학과 졸업(학사)
- 서울대 기계공학과 졸업(석사)
- HL만도(주) MDS BU R&amp;D Center Design 2 실장
- HL만도(주) MDS R&amp;V 실장</t>
  </si>
  <si>
    <t>성창욱</t>
  </si>
  <si>
    <t>HL지주
ESG 팀장</t>
  </si>
  <si>
    <t>신민호</t>
  </si>
  <si>
    <t>1971년 09월</t>
  </si>
  <si>
    <t>MBC 법인대표</t>
  </si>
  <si>
    <t>신성균</t>
  </si>
  <si>
    <t>1977년 10월</t>
  </si>
  <si>
    <t>Finance China 팀장
겸 Management China 팀장
겸 재무4팀장</t>
  </si>
  <si>
    <t>신연덕</t>
  </si>
  <si>
    <t>1971년 07월</t>
  </si>
  <si>
    <t>HL지주
정도경영실장</t>
  </si>
  <si>
    <t>박영문</t>
  </si>
  <si>
    <t>1965년 10월</t>
  </si>
  <si>
    <t>수석부사장</t>
  </si>
  <si>
    <t>China Region
지역대표</t>
  </si>
  <si>
    <t>- 경남대학교 기계공학과 졸업
- HL만도(주) Global Steering BU R&amp;D Center Steering R&amp;D China실장
  겸 MRC 법인대표 겸 China 지역대표
- HL만도(주) China Region 지역대표</t>
  </si>
  <si>
    <t>2년9개월</t>
  </si>
  <si>
    <t>유종헌</t>
  </si>
  <si>
    <t>1974년 11월</t>
  </si>
  <si>
    <t>HL 인재개발원
부원장</t>
  </si>
  <si>
    <t>이환철</t>
  </si>
  <si>
    <t>1977년 08월</t>
  </si>
  <si>
    <t>DT Strategy PJT장</t>
  </si>
  <si>
    <t>이희규</t>
  </si>
  <si>
    <t>1978년 10월</t>
  </si>
  <si>
    <t>HL그룹 신사업 추진 PJT간사</t>
  </si>
  <si>
    <t>정지수</t>
  </si>
  <si>
    <t>1995년 02월</t>
  </si>
  <si>
    <t>조우진</t>
  </si>
  <si>
    <t>Production Engineering
1 실장</t>
  </si>
  <si>
    <t>- 조선대학교 기계공학과 졸업
- HL만도(주) COO Global Opeartion Hub Production Engineering 1 실장</t>
  </si>
  <si>
    <t>하종우</t>
  </si>
  <si>
    <t>1979년 12월</t>
  </si>
  <si>
    <t>Smart Manufacturing 실장</t>
  </si>
  <si>
    <t>8개월</t>
  </si>
  <si>
    <t>서강덕</t>
  </si>
  <si>
    <t>1971년 01월</t>
  </si>
  <si>
    <t>Administration Wonju 실장</t>
  </si>
  <si>
    <t>김수신</t>
  </si>
  <si>
    <t>Parts Development 실장</t>
  </si>
  <si>
    <t>김태영</t>
  </si>
  <si>
    <t>Production Engineering 2 실장</t>
  </si>
  <si>
    <t>- 전남대학교 자동차공학 졸업
- HL만도(주)  COO Production Engineering 2 실장</t>
  </si>
  <si>
    <t>도은철</t>
  </si>
  <si>
    <t>김성일</t>
  </si>
  <si>
    <t>1966년 01월</t>
  </si>
  <si>
    <t>CPO</t>
  </si>
  <si>
    <t>박정식</t>
  </si>
  <si>
    <t>1974년 04월</t>
  </si>
  <si>
    <t>MCM Plant Mexico 1  공장장</t>
  </si>
  <si>
    <t>- 원광대학교 기계자동차공학부 졸업
- HL만도(주)  Americas Region MCM Plant Mexico 1 공장장</t>
  </si>
  <si>
    <t>은성환</t>
  </si>
  <si>
    <t>RCS Design 2 실장</t>
  </si>
  <si>
    <t>- 건국대학교(분) 농기계공학 졸업
- HL만도(주)  RCS BU R&amp;D Center Design 2 실장</t>
  </si>
  <si>
    <t>이규진</t>
  </si>
  <si>
    <t>1978년 02월</t>
  </si>
  <si>
    <t xml:space="preserve">MDS Global Sales 실장 </t>
  </si>
  <si>
    <t>이재환</t>
  </si>
  <si>
    <t>1977년 11월</t>
  </si>
  <si>
    <t>Legal 실장</t>
  </si>
  <si>
    <t>정지현</t>
  </si>
  <si>
    <t>1976년 08월</t>
  </si>
  <si>
    <t>SW Beacon Lab 실장</t>
  </si>
  <si>
    <t>정철원</t>
  </si>
  <si>
    <t>1968년 08월</t>
  </si>
  <si>
    <t>MMT 공장장</t>
  </si>
  <si>
    <t>조희권</t>
  </si>
  <si>
    <t>MDS R&amp;D Design2 실장</t>
  </si>
  <si>
    <t>- 한양대학교 기계공학 졸업
- HL만도(주)  MDS BU R&amp;D Center Design 2 실장</t>
  </si>
  <si>
    <t>지수환</t>
  </si>
  <si>
    <t>Sales Europe 실장</t>
  </si>
  <si>
    <t>최재준</t>
  </si>
  <si>
    <t>1981년 07월</t>
  </si>
  <si>
    <t>Global Strategy Center장</t>
  </si>
  <si>
    <t>최종문</t>
  </si>
  <si>
    <t>1971년 05월</t>
  </si>
  <si>
    <t>Plant India 1 공장장</t>
  </si>
  <si>
    <t>- 강원대학교 기계공학 졸업
- HL만도(주) India Region MAIL Plant India 1 공장장</t>
  </si>
  <si>
    <t>HL홀딩스</t>
  </si>
  <si>
    <t>전체총괄</t>
  </si>
  <si>
    <t>본인</t>
  </si>
  <si>
    <t>25년 1개월</t>
  </si>
  <si>
    <t>양승준</t>
  </si>
  <si>
    <t>그룹공통
HL안양아이스하키구단주</t>
  </si>
  <si>
    <t>4년 10개월</t>
  </si>
  <si>
    <t>이권철</t>
  </si>
  <si>
    <t>1964년 11월</t>
  </si>
  <si>
    <t>한라대학교
상임이사</t>
  </si>
  <si>
    <t>2년 3개월</t>
  </si>
  <si>
    <t>이성규</t>
  </si>
  <si>
    <t>1966년 12월</t>
  </si>
  <si>
    <t>Corporate 
Management 장/CFO</t>
  </si>
  <si>
    <t>4년 1개월</t>
  </si>
  <si>
    <t>김도형</t>
  </si>
  <si>
    <t>Compliance팀장</t>
  </si>
  <si>
    <t>3년 3개월</t>
  </si>
  <si>
    <t>김수진</t>
  </si>
  <si>
    <t>W&amp;D Biz. 본부장</t>
  </si>
  <si>
    <t>이영환</t>
  </si>
  <si>
    <t>1976년 10월</t>
  </si>
  <si>
    <t>사업부문
COO</t>
  </si>
  <si>
    <t>이재상</t>
  </si>
  <si>
    <t>그룹 미래사업실장</t>
  </si>
  <si>
    <t>3년 2개월</t>
  </si>
  <si>
    <t>권세용</t>
  </si>
  <si>
    <t>1970년 05월</t>
  </si>
  <si>
    <t>Mobility Service Biz. 본부장</t>
  </si>
  <si>
    <t>5년 1개월</t>
  </si>
  <si>
    <t>신수진</t>
  </si>
  <si>
    <t>1970년 04월</t>
  </si>
  <si>
    <t>그룹공통
HL안양아이스하키단장</t>
  </si>
  <si>
    <t>엄소연</t>
  </si>
  <si>
    <t>1984년 05월</t>
  </si>
  <si>
    <t>WG Center장</t>
  </si>
  <si>
    <t>김광헌</t>
  </si>
  <si>
    <t>1961년 06월</t>
  </si>
  <si>
    <t>사장</t>
  </si>
  <si>
    <t>그룹공통총괄
대표이사</t>
  </si>
  <si>
    <t>- 고려대학교 정치외교학 학사
- 한라건설
- 마이스터㈜
- (주)만도 노사협력 Center 센터장
- (주) 만도 Korea ER Center장 및 Central Purchasing 총괄
- HL만도(주) CSO 겸 구매.노사 총괄
- HL만도 사내이사
- 현재 HL홀딩스(주) 지주부문 사장</t>
  </si>
  <si>
    <t>황유석</t>
  </si>
  <si>
    <t>LS Biz. 본부장</t>
  </si>
  <si>
    <t>1년 3개월</t>
  </si>
  <si>
    <t>신기선</t>
  </si>
  <si>
    <t>1977년 01월</t>
  </si>
  <si>
    <t>Management Center장</t>
  </si>
  <si>
    <t>변형섭</t>
  </si>
  <si>
    <t>사업부문
CPO</t>
  </si>
  <si>
    <t>이재경</t>
  </si>
  <si>
    <t>Digital Innovation Center장</t>
  </si>
  <si>
    <t>- 성균관대학교 한문학 학사
- Illionis at Urbana-Champaign Univ. MBA
- Swiss School of Management. Dr. in AI Big Data
- SK C&amp;C IT컨설팅 수석컨설턴트
- 신세계 I&amp;C IT/디지털 총괄 팀장
- 이마트24 IT/디지털 총괄 팀장
- 현재 HL홀딩스(주) Digital Innovation Center장</t>
  </si>
  <si>
    <t>박민</t>
  </si>
  <si>
    <t>1973년 10월</t>
  </si>
  <si>
    <t>IAM Biz. 본부장</t>
  </si>
  <si>
    <t>김준범</t>
  </si>
  <si>
    <t>1967년 01월</t>
  </si>
  <si>
    <t>사업부문
대표이사</t>
  </si>
  <si>
    <t>7년 10개월</t>
  </si>
  <si>
    <t>김명숙</t>
  </si>
  <si>
    <t>1966년 10월</t>
  </si>
  <si>
    <t>사외이사
감사위원</t>
  </si>
  <si>
    <t>1년 10개월</t>
  </si>
  <si>
    <t>이용덕</t>
  </si>
  <si>
    <t>1960년 06월</t>
  </si>
  <si>
    <t>정지선</t>
  </si>
  <si>
    <t>5년 10개월</t>
  </si>
  <si>
    <t>조국현</t>
  </si>
  <si>
    <t>- MIT 경영학 박사
- 고려대학교 Global MBA 초빙교수
- SK텔레콤, SK하이닉스 자문교수
- (주)엔씨소프트 사외이사
- 현재 하와이 퍼시픽대 경영학과 교수
- 현재 (주)더블유아이알파트너스 대표이사
- 현재 HL홀딩스(주) 사외이사</t>
  </si>
  <si>
    <t>이철영</t>
  </si>
  <si>
    <t>1963년 12월</t>
  </si>
  <si>
    <t>그룹 JJ Plus PJT팀장</t>
  </si>
  <si>
    <t>7년 2개월</t>
  </si>
  <si>
    <t>강정우</t>
  </si>
  <si>
    <t>1976년 02월</t>
  </si>
  <si>
    <t>MAS BU장</t>
  </si>
  <si>
    <t>3년 9개월</t>
  </si>
  <si>
    <t>에스제이엠</t>
  </si>
  <si>
    <t>김휘중</t>
  </si>
  <si>
    <t>대표이사</t>
  </si>
  <si>
    <t>경영총괄</t>
  </si>
  <si>
    <t>-중앙대 무역학과 졸업
-George Washington대 경영학 석사
-(주)에스제이엠 부사장 역임</t>
  </si>
  <si>
    <t>최대주주 (주)에스제이엠홀딩스의
대표이사 부회장</t>
  </si>
  <si>
    <t>1994.05.01
~</t>
  </si>
  <si>
    <t>이재광</t>
  </si>
  <si>
    <t>이사</t>
  </si>
  <si>
    <t>연구소장</t>
  </si>
  <si>
    <t>2004.01.02
~</t>
  </si>
  <si>
    <t>이재왕</t>
  </si>
  <si>
    <t>1970년 02월</t>
  </si>
  <si>
    <t>전략기획부문장</t>
  </si>
  <si>
    <t>1996.03.04
~</t>
  </si>
  <si>
    <t>정동신</t>
  </si>
  <si>
    <t>재무관리팀장</t>
  </si>
  <si>
    <t>2000.02.25
~</t>
  </si>
  <si>
    <t>김용호</t>
  </si>
  <si>
    <t>1937년 09월</t>
  </si>
  <si>
    <t>-한양대 기계공학과 졸업
-(주)에스제이엠 대표이사 회장</t>
  </si>
  <si>
    <t>최대주주 (주)에스제이엠홀딩스의
대표이사 회장</t>
  </si>
  <si>
    <t>1975.03.31
~</t>
  </si>
  <si>
    <t>김형두</t>
  </si>
  <si>
    <t>1968년 03월</t>
  </si>
  <si>
    <t>경영전반</t>
  </si>
  <si>
    <t>-(주)화승 대표이사</t>
  </si>
  <si>
    <t>2022.03.29
~</t>
  </si>
  <si>
    <t>정용근</t>
  </si>
  <si>
    <t>1940년 03월</t>
  </si>
  <si>
    <t>감사</t>
  </si>
  <si>
    <t>내부감사</t>
  </si>
  <si>
    <t>-고려대 경영대학 경영학박사
-공인회계사
-(재)홀트아동복지회 감사 역임
-동국대 경제·경영연구원 원장 역임
-동국대 회계학부 교수 역임
-동국대 회계학부 명예교수
-(주)에스제이엠 사외이사</t>
  </si>
  <si>
    <t>1998.03.20
~</t>
  </si>
  <si>
    <t>김대현</t>
  </si>
  <si>
    <t>1960년 10월</t>
  </si>
  <si>
    <t>플랜트사업본부장</t>
  </si>
  <si>
    <t>1983.03.28
~</t>
  </si>
  <si>
    <t>이홍복</t>
  </si>
  <si>
    <t>1973년 05월</t>
  </si>
  <si>
    <t>자동차사업
본부장</t>
  </si>
  <si>
    <t>-한양대학교 산업공학 석사-(주)SJM홀딩스 경영기획팀장</t>
  </si>
  <si>
    <t>2012.04.03
~</t>
  </si>
  <si>
    <t>김양호</t>
  </si>
  <si>
    <t>생산부문부문장</t>
  </si>
  <si>
    <t>1994.12.19
~</t>
  </si>
  <si>
    <t>이찬욱</t>
  </si>
  <si>
    <t>생산기술
부문장</t>
  </si>
  <si>
    <t>김경중</t>
  </si>
  <si>
    <t>1966년 07월</t>
  </si>
  <si>
    <t>연태법인
연구소장</t>
  </si>
  <si>
    <t>1991.10.21
~</t>
  </si>
  <si>
    <t>에스제이엠홀딩스</t>
  </si>
  <si>
    <t>대표이사
회장</t>
  </si>
  <si>
    <t>경영
총괄</t>
  </si>
  <si>
    <t>한양대 기계공학과 졸업
성진기공(주) 설립
현 (주)에스제이엠 이사</t>
  </si>
  <si>
    <t>부</t>
  </si>
  <si>
    <t>1975.03.31~</t>
  </si>
  <si>
    <t>대표이사
부회장</t>
  </si>
  <si>
    <t>중앙대 무역학과 졸업
George Washington대 경영학 석사
현 (주)에스제이엠 대표이사</t>
  </si>
  <si>
    <t>1994.05.01~</t>
  </si>
  <si>
    <t>마상준</t>
  </si>
  <si>
    <t>경영
전반</t>
  </si>
  <si>
    <t>서울대학교 국제경제학 학사University of Pennsylvania,Wharton School 경영학 석사전 Mckinsey&amp;Company 파트너현 엔플랫폼 대표이사 사장</t>
  </si>
  <si>
    <t>2023.03.30~</t>
  </si>
  <si>
    <t>최영우</t>
  </si>
  <si>
    <t>1938년 03월</t>
  </si>
  <si>
    <t>내부
감사</t>
  </si>
  <si>
    <t xml:space="preserve">한양대 기계공학과 졸업  
한국NSK(주)대표이사 사장 역임 </t>
  </si>
  <si>
    <t>2010.03.26~</t>
  </si>
  <si>
    <t>황철호</t>
  </si>
  <si>
    <t>1962년 07월</t>
  </si>
  <si>
    <t>상무이사</t>
  </si>
  <si>
    <t>경영
기획</t>
  </si>
  <si>
    <t>아주대학교 경영학 석사
(주)SJM홀딩스 이사</t>
  </si>
  <si>
    <t>한양대학교 산업공학 석사(주)SJM홀딩스 경영기획팀장</t>
  </si>
  <si>
    <t>SNT다이내믹스</t>
  </si>
  <si>
    <t>박재석</t>
  </si>
  <si>
    <t>1959년 11월</t>
  </si>
  <si>
    <t xml:space="preserve"> - 연세대
 - (주)SNT홀딩스 대표이사</t>
  </si>
  <si>
    <t>3년 10월</t>
  </si>
  <si>
    <t>김도환</t>
  </si>
  <si>
    <t xml:space="preserve"> - 성균관대, 변호사
 - (현)SNT홀딩스 대표이사</t>
  </si>
  <si>
    <t>최대주주의
임원</t>
  </si>
  <si>
    <t>10월</t>
  </si>
  <si>
    <t>이병완</t>
  </si>
  <si>
    <t>1957년 11월</t>
  </si>
  <si>
    <t xml:space="preserve"> - 부산대
 - SNT모티브(주) CTO</t>
  </si>
  <si>
    <t>1년 10월</t>
  </si>
  <si>
    <t>김영후</t>
  </si>
  <si>
    <t>1951년 12월</t>
  </si>
  <si>
    <t xml:space="preserve"> - 육군사관학교
 - 병무청장</t>
  </si>
  <si>
    <t>공현무</t>
  </si>
  <si>
    <t>1961년 09월</t>
  </si>
  <si>
    <t>감 사</t>
  </si>
  <si>
    <t xml:space="preserve"> - 고려대 
 - KB증권 부사장</t>
  </si>
  <si>
    <t>SNT모티브</t>
  </si>
  <si>
    <t>권형순</t>
  </si>
  <si>
    <t>1963년 11월</t>
  </si>
  <si>
    <t>- 성균관대 
- 변호사 
- (주)SNT홀딩스 대표이사</t>
  </si>
  <si>
    <t>최대주주의임원</t>
  </si>
  <si>
    <t>C.T.O</t>
  </si>
  <si>
    <t>박창제</t>
  </si>
  <si>
    <t>1970년 08월</t>
  </si>
  <si>
    <t>황대식</t>
  </si>
  <si>
    <t>1950년 06월</t>
  </si>
  <si>
    <t>SNT홀딩스</t>
  </si>
  <si>
    <t>대표이사
사장</t>
  </si>
  <si>
    <t>총괄</t>
  </si>
  <si>
    <t>친인척</t>
  </si>
  <si>
    <t>16년</t>
  </si>
  <si>
    <t>최평규</t>
  </si>
  <si>
    <t>1952년 09월</t>
  </si>
  <si>
    <t>45년</t>
  </si>
  <si>
    <t>홍헌표</t>
  </si>
  <si>
    <t>1980년 10월</t>
  </si>
  <si>
    <t>회계세무</t>
  </si>
  <si>
    <t>5년 3개월</t>
  </si>
  <si>
    <t>김기웅</t>
  </si>
  <si>
    <t>1952년 08월</t>
  </si>
  <si>
    <t>1년
10개월</t>
  </si>
  <si>
    <t>송대용</t>
  </si>
  <si>
    <t>1965년 01월</t>
  </si>
  <si>
    <t>2년
10개월</t>
  </si>
  <si>
    <t>금호에이치티</t>
  </si>
  <si>
    <t>김두인</t>
  </si>
  <si>
    <t>1985년 04월</t>
  </si>
  <si>
    <t>각자 대표이사</t>
  </si>
  <si>
    <t>CEMS, ST. GALLEN UNIVERSITY 국제경영학 석사 
 現) 오성첨단소재 사내이사
 現) 금호에이치티 대표이사</t>
  </si>
  <si>
    <t>5년 11개월</t>
  </si>
  <si>
    <t>전철수</t>
  </si>
  <si>
    <t>1973년 04월</t>
  </si>
  <si>
    <t>관리팀장</t>
  </si>
  <si>
    <t>서영대학교 인터넷정보과 졸업
 前) 금호에이치티 경영본부 관리팀 부장
 現) 금호에이치티 경영본부 관리팀 이사</t>
  </si>
  <si>
    <t>30년 10개월</t>
  </si>
  <si>
    <t>이윤석</t>
  </si>
  <si>
    <t>영업본부장</t>
  </si>
  <si>
    <t>대구 영남전문대학교 섬유학과 졸업
 前) 금호에이치티 영업본부 모듈영업팀 부장
 現) 금호에이치티 영업본부 이사</t>
  </si>
  <si>
    <t>27년 4개월</t>
  </si>
  <si>
    <t>김진곤</t>
  </si>
  <si>
    <t>1964년 06월</t>
  </si>
  <si>
    <t>성균관대 MBA 졸업
 前) 삼성전자 LCD 사업부 구매파트장
 前) 매그나칩 반도체 상무
 現) 팬젠 사내이사
 現) 금호에이치티 대표이사</t>
  </si>
  <si>
    <t>5년 6개월</t>
  </si>
  <si>
    <t>조경숙</t>
  </si>
  <si>
    <t>1960년 02월</t>
  </si>
  <si>
    <t>KAIST 최고경영자과정 수료
現) 에코볼트 사내이사
 現) 씨지인바이츠 사내이사
 現) 화일약품 대표이사
 現) 금호에이치티 회장</t>
  </si>
  <si>
    <t>등기임원
(사내이사)</t>
  </si>
  <si>
    <t>6년 1개월</t>
  </si>
  <si>
    <t>박진규</t>
  </si>
  <si>
    <t>1957년 12월</t>
  </si>
  <si>
    <t>경영자문</t>
  </si>
  <si>
    <t xml:space="preserve"> 前) 증권감독원
 前) 금융감독원
 前) 한국거래소 분쟁조정위원회 위원
 前) 현대자산운용 비상근 이사
 現) 리코자산운용 비상근 감사
現) 금호에이치티 사외이사</t>
  </si>
  <si>
    <t>김형환</t>
  </si>
  <si>
    <t>1963년 04월</t>
  </si>
  <si>
    <t xml:space="preserve">건국대학교 행정대학원 졸업
 前) 국세청 개인납세국장
 前) 광주지방국세청장
 現) 대원세무법인 회장
 現) 한국조세재정연구원 초빙전문위원
現) 금호에이치티 감사 </t>
  </si>
  <si>
    <t>1년 9개월</t>
  </si>
  <si>
    <t>김영호</t>
  </si>
  <si>
    <t>CFO</t>
  </si>
  <si>
    <t>송원대 금융학과 졸업
 前) 금호에이치티 사내이사
 現) 화일약품 사내이사
 現) 금호에이치티 경영본부 전무</t>
  </si>
  <si>
    <t>32년 2개월</t>
  </si>
  <si>
    <t>김기철</t>
  </si>
  <si>
    <t>모듈개발 연구소장</t>
  </si>
  <si>
    <t>University of Texas at Austin
Electrical and Computer Engineering, 공학박사
 前) 삼성전자 선행 광원광학개발팀 상무
 前) 삼성디스플레이 품질팀 상무
 現) 금호에이치티 모듈개발연구소 전무</t>
  </si>
  <si>
    <t>3년 10개월</t>
  </si>
  <si>
    <t>정운구</t>
  </si>
  <si>
    <t>품질본부장</t>
  </si>
  <si>
    <t>영남이공대 기계공학과 졸업
 前) 에스엘 근무
 前) 에이엠에스 근무
 現) 금호에이치티 품질본부 상무</t>
  </si>
  <si>
    <t>양철수</t>
  </si>
  <si>
    <t>제조본부장</t>
  </si>
  <si>
    <t>한독 공업고등학교 졸업
 前) 삼성전자 기술파트 부장
 前) 삼성전자 기술 엔지니어 부장
 前) 금호에이치티 모듈생산본부 이사
 現) 금호에이치티 제조본부장</t>
  </si>
  <si>
    <t>금호타이어</t>
  </si>
  <si>
    <t>정일택</t>
  </si>
  <si>
    <t>KTG법인장,OE영업본부장,품질본부장,연구개발본부장</t>
  </si>
  <si>
    <t>2021.05.07
최초선임</t>
  </si>
  <si>
    <t>차이용션</t>
  </si>
  <si>
    <t>1963년 03월</t>
  </si>
  <si>
    <t>기타비상무이사</t>
  </si>
  <si>
    <t>전략운영위원회
(이사회 의장)</t>
  </si>
  <si>
    <t>(現) 더블스타그룹 회장</t>
  </si>
  <si>
    <t>2018.07.06
최초선임</t>
  </si>
  <si>
    <t>장쥔화</t>
  </si>
  <si>
    <t>전략운영위원회</t>
  </si>
  <si>
    <t>(現) 더블스타그룹 CEO</t>
  </si>
  <si>
    <t>송문선</t>
  </si>
  <si>
    <t>1959년 06월</t>
  </si>
  <si>
    <t>감사위원회</t>
  </si>
  <si>
    <t>(前) 한
국산업은행 부행장</t>
  </si>
  <si>
    <t>2022.03.30
최초선임</t>
  </si>
  <si>
    <t>구한서</t>
  </si>
  <si>
    <t>1957년 04월</t>
  </si>
  <si>
    <t>(前) 동양생명보험 대표이사</t>
  </si>
  <si>
    <t>2020.05.19
최초선임</t>
  </si>
  <si>
    <t>김진영</t>
  </si>
  <si>
    <t>1952년 11월</t>
  </si>
  <si>
    <t>이사회</t>
  </si>
  <si>
    <t>(前) 광주일보 대표이사</t>
  </si>
  <si>
    <t>2021.07.06
최초선임</t>
  </si>
  <si>
    <t xml:space="preserve">표인수 </t>
  </si>
  <si>
    <t>1959년 02월</t>
  </si>
  <si>
    <t>(現) 법무법인 태평양 
미국 변호사</t>
  </si>
  <si>
    <t>2024.07.06
최초선임</t>
  </si>
  <si>
    <t>넥센</t>
  </si>
  <si>
    <t>강병중</t>
  </si>
  <si>
    <t>1939년 07월</t>
  </si>
  <si>
    <t>회사대표</t>
  </si>
  <si>
    <t>넥센타이어(주) 회장</t>
  </si>
  <si>
    <t>특수관계인</t>
  </si>
  <si>
    <t>1977.05~</t>
  </si>
  <si>
    <t>김태형</t>
  </si>
  <si>
    <t>전무이사</t>
  </si>
  <si>
    <t>Logis사업부장</t>
  </si>
  <si>
    <t>경영지원담당</t>
  </si>
  <si>
    <t>1989.04~</t>
  </si>
  <si>
    <t>박호재</t>
  </si>
  <si>
    <t>중국공장
총경리</t>
  </si>
  <si>
    <t>생산본부장</t>
  </si>
  <si>
    <t>1990.02~</t>
  </si>
  <si>
    <t>신철호</t>
  </si>
  <si>
    <t>STS사업부장</t>
  </si>
  <si>
    <t>솔리드사업부장</t>
  </si>
  <si>
    <t>1992.01~</t>
  </si>
  <si>
    <t>박성집</t>
  </si>
  <si>
    <t>1966년 03월</t>
  </si>
  <si>
    <t>CMB사업부장</t>
  </si>
  <si>
    <t>2007.10~</t>
  </si>
  <si>
    <t>김상훈</t>
  </si>
  <si>
    <t>1967년 10월</t>
  </si>
  <si>
    <t>국제물류
영업담당</t>
  </si>
  <si>
    <t>국제물류 영업담당</t>
  </si>
  <si>
    <t>2017.11~</t>
  </si>
  <si>
    <t>설점수</t>
  </si>
  <si>
    <t>생산담당</t>
  </si>
  <si>
    <t>중국공장 생산담당</t>
  </si>
  <si>
    <t>1988.01~</t>
  </si>
  <si>
    <t>김형준</t>
  </si>
  <si>
    <t>기획구매담당</t>
  </si>
  <si>
    <t>기획관리담당</t>
  </si>
  <si>
    <t>1995.02~</t>
  </si>
  <si>
    <t>남상은</t>
  </si>
  <si>
    <t>중국공장
관리담당</t>
  </si>
  <si>
    <t>APAM 베트남법인
법인장</t>
  </si>
  <si>
    <t>2022.09~</t>
  </si>
  <si>
    <t>김지훈</t>
  </si>
  <si>
    <t>재경담당</t>
  </si>
  <si>
    <t>경영관리 재경담당</t>
  </si>
  <si>
    <t>1999.05~</t>
  </si>
  <si>
    <t>임응철</t>
  </si>
  <si>
    <t>중국공장
생산담당</t>
  </si>
  <si>
    <t>2012.07~</t>
  </si>
  <si>
    <t>강호찬</t>
  </si>
  <si>
    <t>1971년 10월</t>
  </si>
  <si>
    <t>넥센타이어(주) 부회장</t>
  </si>
  <si>
    <t>2003.04~</t>
  </si>
  <si>
    <t>이민재</t>
  </si>
  <si>
    <t>경영정보담당</t>
  </si>
  <si>
    <t>경영관리 경영정보담당</t>
  </si>
  <si>
    <t>2019.01~</t>
  </si>
  <si>
    <t>배중열</t>
  </si>
  <si>
    <t>1958년 12월</t>
  </si>
  <si>
    <t>경영총괄 부사장</t>
  </si>
  <si>
    <t>1983.08~</t>
  </si>
  <si>
    <t>박차석</t>
  </si>
  <si>
    <t>1955년 05월</t>
  </si>
  <si>
    <t>감사위원</t>
  </si>
  <si>
    <t>세무법인 신아 회장</t>
  </si>
  <si>
    <t>2019.04~</t>
  </si>
  <si>
    <t>김홍수</t>
  </si>
  <si>
    <t>1964년 05월</t>
  </si>
  <si>
    <t>부산대학교
사범대학 교수</t>
  </si>
  <si>
    <t>2024.03~</t>
  </si>
  <si>
    <t>이형호</t>
  </si>
  <si>
    <t>1961년 02월</t>
  </si>
  <si>
    <t>부산은행 부행장보</t>
  </si>
  <si>
    <t>강용구</t>
  </si>
  <si>
    <t>1962년 08월</t>
  </si>
  <si>
    <t>기술연구소장
생산본부장</t>
  </si>
  <si>
    <t>넥센타이어(주) 
재료개발담당 임원</t>
  </si>
  <si>
    <t>2018.12~</t>
  </si>
  <si>
    <t>문성희</t>
  </si>
  <si>
    <t>경영관리
본부장</t>
  </si>
  <si>
    <t>경영기획본부 본부장</t>
  </si>
  <si>
    <t>2010.10~</t>
  </si>
  <si>
    <t>서만섭</t>
  </si>
  <si>
    <t>골프사업부장</t>
  </si>
  <si>
    <t>볼빅 영업총괄 임원</t>
  </si>
  <si>
    <t>2013.05~</t>
  </si>
  <si>
    <t>넥센타이어</t>
  </si>
  <si>
    <t>대표이사 회장</t>
  </si>
  <si>
    <t>부산상공회의소회장
  재단법인 월석장학회 이사장
 부산대학교 국내석사</t>
  </si>
  <si>
    <t>1999.06.01~</t>
  </si>
  <si>
    <t>김남균</t>
  </si>
  <si>
    <t>BS장</t>
  </si>
  <si>
    <t>CP생산 BS장</t>
  </si>
  <si>
    <t>한국OE개발 BS장
 부경대학교 국내학사</t>
  </si>
  <si>
    <t>1994.01.24~</t>
  </si>
  <si>
    <t>성기득</t>
  </si>
  <si>
    <t>Virtual연구 BS장</t>
  </si>
  <si>
    <t>연구BS장
 성균관대학교 국내박사</t>
  </si>
  <si>
    <t>2004.10.01~</t>
  </si>
  <si>
    <t>권우찬</t>
  </si>
  <si>
    <t>1963년 06월</t>
  </si>
  <si>
    <t>T&amp;S영업 BS장</t>
  </si>
  <si>
    <t>튜브영업1팀장
 중앙대학교 국내학사</t>
  </si>
  <si>
    <t>2016.07.01~</t>
  </si>
  <si>
    <t>김수철</t>
  </si>
  <si>
    <t>윤리경영 BS장</t>
  </si>
  <si>
    <t>(유)관리BS장
  경성대학교 국내학사</t>
  </si>
  <si>
    <t>1995.01.03~</t>
  </si>
  <si>
    <t>구원서</t>
  </si>
  <si>
    <t>영업기획 BS장</t>
  </si>
  <si>
    <t>해외영업BS장
 중앙대학교 국내학사</t>
  </si>
  <si>
    <t>1993.02.08~</t>
  </si>
  <si>
    <t>한윤석</t>
  </si>
  <si>
    <t>북미지역 BS장</t>
  </si>
  <si>
    <t>전략마케팅BS장
 서강대학교 국내학사</t>
  </si>
  <si>
    <t>2005.10.17~</t>
  </si>
  <si>
    <t>Edwin Van Der Stad</t>
  </si>
  <si>
    <t>1961년 10월</t>
  </si>
  <si>
    <t>(유)OE영업 BS장</t>
  </si>
  <si>
    <t>Head of OEMs Advanced Technologies &amp;
 Solutions, Central Europe Bridgestone
 Delft University of Technology, 국외박사</t>
  </si>
  <si>
    <t>2020.03.01~</t>
  </si>
  <si>
    <t>노재훈</t>
  </si>
  <si>
    <t>(유)영업1 BS장</t>
  </si>
  <si>
    <t>OE해외영업 BS장
 한국외국어대학교 학사</t>
  </si>
  <si>
    <t>2013.07.15~</t>
  </si>
  <si>
    <t>정현철</t>
  </si>
  <si>
    <t>1969년 06월</t>
  </si>
  <si>
    <t>QP지역총괄 BS장</t>
  </si>
  <si>
    <t>CP생산 BS장
 동명전문대 전문학사</t>
  </si>
  <si>
    <t>1998.02.08~</t>
  </si>
  <si>
    <t>한창희</t>
  </si>
  <si>
    <t>해외영업2 BS장</t>
  </si>
  <si>
    <t>해외영업 BS장
 고려대학교 국내학사</t>
  </si>
  <si>
    <t>2012.03.01~</t>
  </si>
  <si>
    <t>대표이사 부회장</t>
  </si>
  <si>
    <t>유럽지역대표
 서울대학교 국내석사</t>
  </si>
  <si>
    <t>2001.03.01~</t>
  </si>
  <si>
    <t>최효선</t>
  </si>
  <si>
    <t>전략마케팅 BS장</t>
  </si>
  <si>
    <t>LG전자 글로벌마케팅센터 팀장
 텍사스대학교 McCombs School of Business MBA
 연세대학교 금속공학과 국내학사 및 석사</t>
  </si>
  <si>
    <t>2021.12.06~</t>
  </si>
  <si>
    <t>안경포</t>
  </si>
  <si>
    <t>1970년 06월</t>
  </si>
  <si>
    <t>EP지역총괄 BS장</t>
  </si>
  <si>
    <t>EP생산 BS장
 경성대학교 국내학사</t>
  </si>
  <si>
    <t>임광철</t>
  </si>
  <si>
    <t>한국지역 BS장</t>
  </si>
  <si>
    <t>영업지원팀장
 대전대학교 국내학사</t>
  </si>
  <si>
    <t>김무열</t>
  </si>
  <si>
    <t>글로벌품질 BS장</t>
  </si>
  <si>
    <t>OE한국영업 BS장
 강원대학교 국내학사</t>
  </si>
  <si>
    <t>1997.01.06~</t>
  </si>
  <si>
    <t>김종연</t>
  </si>
  <si>
    <t>1977년 06월</t>
  </si>
  <si>
    <t>SCM BS장</t>
  </si>
  <si>
    <t>로지스올컨설팅앤엔지니어링(LCE) 본부장
 고려대학교 기술경영 전문대학원 석사
 부산대학교 국내학사</t>
  </si>
  <si>
    <t>2023.01.01~</t>
  </si>
  <si>
    <t>유준식</t>
  </si>
  <si>
    <t>ICT BS장</t>
  </si>
  <si>
    <t>PwC Consulting 상무
 부산대학교 국내학사</t>
  </si>
  <si>
    <t>최제호</t>
  </si>
  <si>
    <t>1975년 07월</t>
  </si>
  <si>
    <t>전략기획 BS장</t>
  </si>
  <si>
    <t>현대자동차 경영전략실
 Columbia University in the City of New York MBA</t>
  </si>
  <si>
    <t>2023.08.16~</t>
  </si>
  <si>
    <t>John Hagan</t>
  </si>
  <si>
    <t>EVP</t>
  </si>
  <si>
    <t>Sales Executive VP</t>
  </si>
  <si>
    <t>Linglong Tire Marketing COO&amp;President Sales/Marketing
 Quinnipiac University 국외학사</t>
  </si>
  <si>
    <t>2016.12.01~</t>
  </si>
  <si>
    <t>박성호</t>
  </si>
  <si>
    <t>(유)관리BS장</t>
  </si>
  <si>
    <t>경영관리팀장
 NEXENTIRE AMERICA CFO
 성균관대학교 국내석사</t>
  </si>
  <si>
    <t>1993.04.01~</t>
  </si>
  <si>
    <t>박재우</t>
  </si>
  <si>
    <t>중국지역BS장</t>
  </si>
  <si>
    <t>영업지원팀장
 울산대학교 국내학사</t>
  </si>
  <si>
    <t>이현종</t>
  </si>
  <si>
    <t>대표이사 사장
 겸) CRO</t>
  </si>
  <si>
    <t>아태지역대표
 동아대학교 국내학사</t>
  </si>
  <si>
    <t>계열회사 임원</t>
  </si>
  <si>
    <t>1990.02.14~</t>
  </si>
  <si>
    <t>김준홍</t>
  </si>
  <si>
    <t>1973년 08월</t>
  </si>
  <si>
    <t>구매 BS장</t>
  </si>
  <si>
    <t>글로벌품질 BS장
 경상대학원 국내석사</t>
  </si>
  <si>
    <t>2000.12.08~</t>
  </si>
  <si>
    <t>김성래</t>
  </si>
  <si>
    <t>선행기술연구 BS장</t>
  </si>
  <si>
    <t>구조연구부문장
 성균관대학교 국내박사</t>
  </si>
  <si>
    <t>2003.01.06~</t>
  </si>
  <si>
    <t>이성필</t>
  </si>
  <si>
    <t>1975년 09월</t>
  </si>
  <si>
    <t>QP관리 BS장</t>
  </si>
  <si>
    <t>구매팀장
 부산대학교 대학원 석사</t>
  </si>
  <si>
    <t>2002.04.01~</t>
  </si>
  <si>
    <t>장홍주</t>
  </si>
  <si>
    <t>OE개발 BS장</t>
  </si>
  <si>
    <t>OE개발팀장
 부산대학교 대학원 석사</t>
  </si>
  <si>
    <t>김형진</t>
  </si>
  <si>
    <t>1977년 05월</t>
  </si>
  <si>
    <t>RE개발 BS장</t>
  </si>
  <si>
    <t>RE개발팀장
 부산대학교 대학원 박사</t>
  </si>
  <si>
    <t>2004.12.21~</t>
  </si>
  <si>
    <t>허성필</t>
  </si>
  <si>
    <t>법무실장</t>
  </si>
  <si>
    <t>법무팀 팀장
 고려대학교 국내학사</t>
  </si>
  <si>
    <t>2021.06.14~</t>
  </si>
  <si>
    <t>김영두</t>
  </si>
  <si>
    <t>YP생산 BS장</t>
  </si>
  <si>
    <t>생산 담당</t>
  </si>
  <si>
    <t>1994.04.14~</t>
  </si>
  <si>
    <t>조제현</t>
  </si>
  <si>
    <t>생산기술 BS장</t>
  </si>
  <si>
    <t>생산기술 팀장
부경대학교 국내학사</t>
  </si>
  <si>
    <t>권승화</t>
  </si>
  <si>
    <t>1957년 03월</t>
  </si>
  <si>
    <t>행정자치부 중앙책임운영기관 운영위원회 위원
 EY한영회계법인 대표이사
 연세대학교 국내석사
 겸직현황 : 이영어드바이저 고문</t>
  </si>
  <si>
    <t>2020.03.24~</t>
  </si>
  <si>
    <t>유한익</t>
  </si>
  <si>
    <t>1985년 01월</t>
  </si>
  <si>
    <t>(주)티몬 대표이사
 쿠팡 창립멤버
 연세대학교 국내학사
 겸직현황 : ㈜RXC 대표</t>
  </si>
  <si>
    <t>2021.03.26~</t>
  </si>
  <si>
    <t>김현석</t>
  </si>
  <si>
    <t>글로벌OE영업BG장
 서강대학교 국내학사</t>
  </si>
  <si>
    <t>1990.05.28~</t>
  </si>
  <si>
    <t>황각규</t>
  </si>
  <si>
    <t>1955년 04월</t>
  </si>
  <si>
    <t>롯데지주(주) 고문
 롯데지주㈜ 대표이사 부회장</t>
  </si>
  <si>
    <t>2022.03.28~</t>
  </si>
  <si>
    <t>홍용택</t>
  </si>
  <si>
    <t>서울대학교 전기/정보공학부 교수</t>
  </si>
  <si>
    <t>오세인</t>
  </si>
  <si>
    <t>1959년 09월</t>
  </si>
  <si>
    <t>BG장</t>
  </si>
  <si>
    <t>Global건설단 BG장</t>
  </si>
  <si>
    <t>품질기술BG장
 부산대학교 국내학사</t>
  </si>
  <si>
    <t>1987.01.22~</t>
  </si>
  <si>
    <t>김종명</t>
  </si>
  <si>
    <t>1965년 11월</t>
  </si>
  <si>
    <t>중앙연구소장</t>
  </si>
  <si>
    <t>㈜한국타이어 R&amp;D 부장
 University of Cincinnati 해외박사</t>
  </si>
  <si>
    <t>2013.01.01~</t>
  </si>
  <si>
    <t>구본형</t>
  </si>
  <si>
    <t>경영지원 BG장</t>
  </si>
  <si>
    <t>　경영관리 BS장
  부산대학교 국내학사</t>
  </si>
  <si>
    <t>2010.09.06~</t>
  </si>
  <si>
    <t>김대중</t>
  </si>
  <si>
    <t>1972년 03월</t>
  </si>
  <si>
    <t>글로벌영업 BG장</t>
  </si>
  <si>
    <t>(유)영업1 BS장
 중앙대학교 국내학사</t>
  </si>
  <si>
    <t>2014.09.15~</t>
  </si>
  <si>
    <t>김철준</t>
  </si>
  <si>
    <t>글로벌생산 BG장</t>
  </si>
  <si>
    <t>QP지역총괄 BS장
 동아대학교 국내학사</t>
  </si>
  <si>
    <t>대원강업</t>
  </si>
  <si>
    <t>박민희</t>
  </si>
  <si>
    <t>1967년 02월</t>
  </si>
  <si>
    <t>사    장</t>
  </si>
  <si>
    <t>대표이사
(총괄, 이사회의장)</t>
  </si>
  <si>
    <t>계열사
임원</t>
  </si>
  <si>
    <t>김충훈</t>
  </si>
  <si>
    <t>1957년 06월</t>
  </si>
  <si>
    <t>생산본부장
 겸 창원1,2공장장(각 공장 생산기술,
 설비 관리)</t>
  </si>
  <si>
    <t>이종호</t>
  </si>
  <si>
    <t>1960년 05월</t>
  </si>
  <si>
    <t>전   무</t>
  </si>
  <si>
    <t>내부감사실장</t>
  </si>
  <si>
    <t>박대수</t>
  </si>
  <si>
    <t>경영지원본부장
 겸경영지원실장,
인사담당</t>
  </si>
  <si>
    <t>조영선</t>
  </si>
  <si>
    <t>기술연구소장</t>
  </si>
  <si>
    <t>류지원</t>
  </si>
  <si>
    <t>1969년 04월</t>
  </si>
  <si>
    <t>상   무</t>
  </si>
  <si>
    <t>영업실장 겸
영업1팀장</t>
  </si>
  <si>
    <t>- 인하대 철학과
- 현대그린푸드 구매팀장
- 현대그린푸드 푸드서비스
   1사업부</t>
  </si>
  <si>
    <t>정세창</t>
  </si>
  <si>
    <t>1966년 08월</t>
  </si>
  <si>
    <t>인재개발실</t>
  </si>
  <si>
    <t>전동화연구소장</t>
  </si>
  <si>
    <t>황보수</t>
  </si>
  <si>
    <t>통합구매실장</t>
  </si>
  <si>
    <t>박익수</t>
  </si>
  <si>
    <t>상    무</t>
  </si>
  <si>
    <t>천안1,2공장 공장장</t>
  </si>
  <si>
    <t>김현희</t>
  </si>
  <si>
    <t>영업실 영업2팀장
겸 전동화영업팀장</t>
  </si>
  <si>
    <t>김항수</t>
  </si>
  <si>
    <t>대표이사
(산업안전보건,
노무, 총무담당)</t>
  </si>
  <si>
    <t>서성재</t>
  </si>
  <si>
    <t>품질경영실장</t>
  </si>
  <si>
    <t>박진용</t>
  </si>
  <si>
    <t>이   사</t>
  </si>
  <si>
    <t>창원2공장 부공장장
겸 정밀S/P연구실장</t>
  </si>
  <si>
    <t>김진웅</t>
  </si>
  <si>
    <t xml:space="preserve"> DAEWON AMERICA
, INC. 공장장</t>
  </si>
  <si>
    <t>이천호</t>
  </si>
  <si>
    <t>1964년 08월</t>
  </si>
  <si>
    <t>경영지원실
경영관리팀장</t>
  </si>
  <si>
    <t>조동우</t>
  </si>
  <si>
    <t>천안2공장 부공장장
겸 시트연구실장</t>
  </si>
  <si>
    <t>이종근</t>
  </si>
  <si>
    <t>1970년 12월</t>
  </si>
  <si>
    <t>김동수</t>
  </si>
  <si>
    <t>1962년 04월</t>
  </si>
  <si>
    <t>오정식</t>
  </si>
  <si>
    <t>1956년 07월</t>
  </si>
  <si>
    <t>이혁</t>
  </si>
  <si>
    <t>1972년 09월</t>
  </si>
  <si>
    <t>김윤성</t>
  </si>
  <si>
    <t>정재상</t>
  </si>
  <si>
    <t>곽병해</t>
  </si>
  <si>
    <t>1959년 07월</t>
  </si>
  <si>
    <t>영업본부장 겸
 전동화사업 총괄, 
영업 담당</t>
  </si>
  <si>
    <t>대유에이텍</t>
  </si>
  <si>
    <t>권의경</t>
  </si>
  <si>
    <t>1962년 09월</t>
  </si>
  <si>
    <t>-. 한림대학교 생물학과 졸업
-. 대유에이텍 관리부문장
-. 現 대유에이텍 대표이사 겸 사내이사</t>
  </si>
  <si>
    <t>25년 6개월</t>
  </si>
  <si>
    <t>범형택</t>
  </si>
  <si>
    <t>개발설계/선행연구
부문장</t>
  </si>
  <si>
    <t>-. 동국대학교 기계공학과 졸업
-. (주)대유에이텍 자동차선행연구담당
 現 대유에이텍 개발설계/선행연구 부문장</t>
  </si>
  <si>
    <t>22년 9개월</t>
  </si>
  <si>
    <t>정경영</t>
  </si>
  <si>
    <t>재경</t>
  </si>
  <si>
    <t>-. 조선대학교 회계학 졸업
-. 전남대학교 경영전문대학원(기술경영)
 現 대유에이텍 재경/업무협력 부문장</t>
  </si>
  <si>
    <t>19년 2개월</t>
  </si>
  <si>
    <t>천우정</t>
  </si>
  <si>
    <t>1972년 07월</t>
  </si>
  <si>
    <t>개발/생산기술
부문장</t>
  </si>
  <si>
    <t>-. 조선대학교 기계설계과 졸업
 現 대유에이텍 개발/생산기술 부문장</t>
  </si>
  <si>
    <t>24년3개월</t>
  </si>
  <si>
    <t>박은진</t>
  </si>
  <si>
    <t>1990년 09월</t>
  </si>
  <si>
    <t>사업관리</t>
  </si>
  <si>
    <t>-. NEW YORK　UNIVERSITY
 (Media, Culture, Communication)
-. 매일경제 편집국
  現 대유에이텍 부사장 겸 사내이사</t>
  </si>
  <si>
    <t>문경일</t>
  </si>
  <si>
    <t>경영지원/구매/
/생산관리
부문장</t>
  </si>
  <si>
    <t>-.호남대학교 경영학과
-.대유홀딩스 경영지원/구매 담당 現. 대유에이텍 경영지원/구매/생산관리 부문장</t>
  </si>
  <si>
    <t>23년 5개월</t>
  </si>
  <si>
    <t>유상현</t>
  </si>
  <si>
    <t>1977년 12월</t>
  </si>
  <si>
    <t>영업원가/품질경영
부문장</t>
  </si>
  <si>
    <t>-. 조선대학교 정밀기계공학과
 現. 대유에이텍 영업원가/품질경영 부문장</t>
  </si>
  <si>
    <t>23년</t>
  </si>
  <si>
    <t>이영철</t>
  </si>
  <si>
    <t>사외이사 겸
감사위원</t>
  </si>
  <si>
    <t>-. 전남대학교 경영대학 졸업
-. 기술보증기금 광주본부평가센터 본부장
-. 現 태영세무법인 대표</t>
  </si>
  <si>
    <t>4년 9개월</t>
  </si>
  <si>
    <t>이훈</t>
  </si>
  <si>
    <t>1965년 09월</t>
  </si>
  <si>
    <t>-. 서강대학교 사학과 졸업
-  김대중정부 청와대 국정상황실장
-  제20대 국회의원(서울시 금천구)
 現.(사)행동하는 양심 사무총장</t>
  </si>
  <si>
    <t>2년 9개월</t>
  </si>
  <si>
    <t>정용기</t>
  </si>
  <si>
    <t>-.전남대학교대학원 경영학과(경영학 박사)
-.전남대학교 경영연구소장
-.전남대학교 경영대학 학장
  現.전남대학교 경영학부 명예교수</t>
  </si>
  <si>
    <t>장용성</t>
  </si>
  <si>
    <t>1958년 04월</t>
  </si>
  <si>
    <t>-.매일경제, MBN 대표이사 부사장
-.한국금융소비자보호재단 이사장
 現.한양대학교 경영대학 특훈교수</t>
  </si>
  <si>
    <t>11개월</t>
  </si>
  <si>
    <t>김현태</t>
  </si>
  <si>
    <t>화성시트 사업부장</t>
  </si>
  <si>
    <t>-. 한국방송통신대학 경영학과 졸업
 現 대유에이텍 화성시트사업부장</t>
  </si>
  <si>
    <t>24년 9개월</t>
  </si>
  <si>
    <t>대창단조</t>
  </si>
  <si>
    <t>박권일</t>
  </si>
  <si>
    <t>대표이사 사장</t>
  </si>
  <si>
    <t>업무총괄</t>
  </si>
  <si>
    <t>연세대학교 공과대학 졸업
Trek Inc CEO</t>
  </si>
  <si>
    <t>211개월</t>
  </si>
  <si>
    <t>박안식</t>
  </si>
  <si>
    <t>1940년 04월</t>
  </si>
  <si>
    <t>이사 회장</t>
  </si>
  <si>
    <t>연세대 문리대 졸업
전, 한국단조공업(협)이사장
김해상공회의소 상공의원</t>
  </si>
  <si>
    <t>525개월</t>
  </si>
  <si>
    <t>박권욱</t>
  </si>
  <si>
    <t>이사 부사장</t>
  </si>
  <si>
    <t>업무이사</t>
  </si>
  <si>
    <t>부산대 경영학 석사
봉림금속(주) 대표이사</t>
  </si>
  <si>
    <t>309개월</t>
  </si>
  <si>
    <t>류인천</t>
  </si>
  <si>
    <t>서울대학교 국제경제학 석사
한영회계법인 근무
두산중공업 재무관리 상무
인덕회계법인 회계사</t>
  </si>
  <si>
    <t>해당사항
없음</t>
  </si>
  <si>
    <t>21개월</t>
  </si>
  <si>
    <t>손민환</t>
  </si>
  <si>
    <t>1948년 02월</t>
  </si>
  <si>
    <t>개성고등학교 졸업
관세청, 양산, 부산세관 
조사과장, 서기관 명예퇴직
현,관세법인 대천 관리이사</t>
  </si>
  <si>
    <t>57개월</t>
  </si>
  <si>
    <t>곽장운</t>
  </si>
  <si>
    <t>1972년 06월</t>
  </si>
  <si>
    <t>연세대학교 법학과 졸업
법무법인 광장
진에어 사외이사
김&amp;장 법률사무소 외국변호사</t>
  </si>
  <si>
    <t>동원금속</t>
  </si>
  <si>
    <t>이은우</t>
  </si>
  <si>
    <t>1963년 05월</t>
  </si>
  <si>
    <t>한양대 경영학
동원금속(주) 기획실장</t>
  </si>
  <si>
    <t>36년2개월</t>
  </si>
  <si>
    <t>최성호</t>
  </si>
  <si>
    <t>1968년 01월</t>
  </si>
  <si>
    <t>유럽 법인장</t>
  </si>
  <si>
    <t>영남대 전기공학
멕시코 법인장</t>
  </si>
  <si>
    <t>29년4개월</t>
  </si>
  <si>
    <t>박종학</t>
  </si>
  <si>
    <t>1964년 09월</t>
  </si>
  <si>
    <t>아산공장 사업부장</t>
  </si>
  <si>
    <t>3사관학교</t>
  </si>
  <si>
    <t>27년8개월</t>
  </si>
  <si>
    <t>권영진</t>
  </si>
  <si>
    <t>경영지원실장</t>
  </si>
  <si>
    <t>계명대 대학원</t>
  </si>
  <si>
    <t>28년3개월</t>
  </si>
  <si>
    <t>조재현</t>
  </si>
  <si>
    <t>총무영업실장</t>
  </si>
  <si>
    <t>영남대 대학원</t>
  </si>
  <si>
    <t>황보창</t>
  </si>
  <si>
    <t>1974년 12월</t>
  </si>
  <si>
    <t>조지아 공장장</t>
  </si>
  <si>
    <t>경일대 전기공학
경산 공장장</t>
  </si>
  <si>
    <t>30년8개월</t>
  </si>
  <si>
    <t>이재연</t>
  </si>
  <si>
    <t>멕시코 법인장</t>
  </si>
  <si>
    <t>대구가톨릭대 대학원
체코 공장장</t>
  </si>
  <si>
    <t>21년1개월</t>
  </si>
  <si>
    <t>권서용</t>
  </si>
  <si>
    <t>브라질 카노아스
공장장</t>
  </si>
  <si>
    <t>서울디지털대</t>
  </si>
  <si>
    <t>5년4개월</t>
  </si>
  <si>
    <t>이승재</t>
  </si>
  <si>
    <t>1992년 05월</t>
  </si>
  <si>
    <t>기획실장</t>
  </si>
  <si>
    <t>오하이오대
동원금속(주) 기획실 상무</t>
  </si>
  <si>
    <t>자</t>
  </si>
  <si>
    <t>권오승</t>
  </si>
  <si>
    <t>1974년 06월</t>
  </si>
  <si>
    <t>연구개발실장</t>
  </si>
  <si>
    <t>대구가톨릭대 메카트로닉스학</t>
  </si>
  <si>
    <t>21년9개월</t>
  </si>
  <si>
    <t>홍민수</t>
  </si>
  <si>
    <t>품질관리실장</t>
  </si>
  <si>
    <t>영남대 기계공학</t>
  </si>
  <si>
    <t>박승룡</t>
  </si>
  <si>
    <t>1959년 05월</t>
  </si>
  <si>
    <t>영남대 기계공학
동원금속(주) 부사장</t>
  </si>
  <si>
    <t>38년6개월</t>
  </si>
  <si>
    <t>전성호</t>
  </si>
  <si>
    <t>1975년 08월</t>
  </si>
  <si>
    <t>아산 경영지원실장</t>
  </si>
  <si>
    <t>대구대 환경위생학</t>
  </si>
  <si>
    <t>13년2개월</t>
  </si>
  <si>
    <t>은석우</t>
  </si>
  <si>
    <t>북미 관리실장</t>
  </si>
  <si>
    <t>경일대 회계학</t>
  </si>
  <si>
    <t>13년10개월</t>
  </si>
  <si>
    <t>문영곤</t>
  </si>
  <si>
    <t>1974년 03월</t>
  </si>
  <si>
    <t>체코 공장장</t>
  </si>
  <si>
    <t>영남대 금속공학
슬로바키아 공장장</t>
  </si>
  <si>
    <t>24년0개월</t>
  </si>
  <si>
    <t>박영규</t>
  </si>
  <si>
    <t>1978년 01월</t>
  </si>
  <si>
    <t>아산 공장장</t>
  </si>
  <si>
    <t>호서대 산업안전시스템공학</t>
  </si>
  <si>
    <t>21년0개월</t>
  </si>
  <si>
    <t>이경석</t>
  </si>
  <si>
    <t>개발지원실장</t>
  </si>
  <si>
    <t>동의대 기계설계학</t>
  </si>
  <si>
    <t>20년4개월</t>
  </si>
  <si>
    <t>권기훈</t>
  </si>
  <si>
    <t>1976년 01월</t>
  </si>
  <si>
    <t>멕시코 관리실장</t>
  </si>
  <si>
    <t>충북대 회계학</t>
  </si>
  <si>
    <t>18년2개월</t>
  </si>
  <si>
    <t>이윤국</t>
  </si>
  <si>
    <t>연구실장</t>
  </si>
  <si>
    <t>금오공대 기계공학</t>
  </si>
  <si>
    <t>이덕교</t>
  </si>
  <si>
    <t>1965년 03월</t>
  </si>
  <si>
    <t>개발/기획/재경
사업부장</t>
  </si>
  <si>
    <t>영남대 금속공학
연구개발/품질사업부장</t>
  </si>
  <si>
    <t>32년10개월</t>
  </si>
  <si>
    <t>박우호</t>
  </si>
  <si>
    <t>1964년 10월</t>
  </si>
  <si>
    <t>세영회계법인 대표
(전) 우종 대표이사</t>
  </si>
  <si>
    <t>5년9개월</t>
  </si>
  <si>
    <t>김순화</t>
  </si>
  <si>
    <t>1951년 03월</t>
  </si>
  <si>
    <t>현대자동차 공장장
현대모비스 구매본부장</t>
  </si>
  <si>
    <t>도은회</t>
  </si>
  <si>
    <t>(전) (주)대구은행 경산공단
영업부장</t>
  </si>
  <si>
    <t>김기준</t>
  </si>
  <si>
    <t>1966년 06월</t>
  </si>
  <si>
    <t>생산/품질
사업부장</t>
  </si>
  <si>
    <t>영남대 경영학
경산 공장장</t>
  </si>
  <si>
    <t>33년3개월</t>
  </si>
  <si>
    <t>1966년 09월</t>
  </si>
  <si>
    <t>브라질 법인장</t>
  </si>
  <si>
    <t>금오공대 기계설계
유럽 법인장</t>
  </si>
  <si>
    <t>31년3개월</t>
  </si>
  <si>
    <t>김철인</t>
  </si>
  <si>
    <t>북미 법인장</t>
  </si>
  <si>
    <t>연세대 금속공학
현대자동차 근무</t>
  </si>
  <si>
    <t>2년10개월</t>
  </si>
  <si>
    <t>두올</t>
  </si>
  <si>
    <t>조인회</t>
  </si>
  <si>
    <t>University of Delaware 졸(주)IHC 대표이사SFA 사외이사 ('17.03~'23.03)
(주)IHC 대표이사('24.06~현재)
(주)두올 대표이사('01.12~현재)</t>
  </si>
  <si>
    <t>최대주주/
임원</t>
  </si>
  <si>
    <t>2001년 10월 ~ 현재</t>
  </si>
  <si>
    <t>정재열</t>
  </si>
  <si>
    <t>1960년 03월</t>
  </si>
  <si>
    <t>사업총괄</t>
  </si>
  <si>
    <t>한글라스그룹
한국세큐리트
(주)IHC 대표이사('18.03~'24.06)
(주)두올 대표이사('18.03~현재)</t>
  </si>
  <si>
    <t>없음</t>
  </si>
  <si>
    <t>2013년 06월 ~ 현재</t>
  </si>
  <si>
    <t>최광순</t>
  </si>
  <si>
    <t>중국사업본부
본부장</t>
  </si>
  <si>
    <t>한국세큐리트 인사팀장
중국 상해세큐리트 주재원
(주)두올 중국사업본부 본부장('14.10~현재)</t>
  </si>
  <si>
    <t>2014년 10월 ~ 현재</t>
  </si>
  <si>
    <t>이종철</t>
  </si>
  <si>
    <t>1958년 08월</t>
  </si>
  <si>
    <t>서울대학교 경영학과 졸
서울대학교 대학원 졸
삼일회계법인 대표('83~'12)
Deal Biz 사업부문장
삼일회계법인 고문('19~현재)</t>
  </si>
  <si>
    <t>2021년 3월 ~ 현재</t>
  </si>
  <si>
    <t>곽한결</t>
  </si>
  <si>
    <t>1987년 01월</t>
  </si>
  <si>
    <t>　삼일회계법인('10.10~'18.02)
법무법인 태평양 기업법무그룹('21.03~현재)</t>
  </si>
  <si>
    <t>2024년 03월 ~ 현재</t>
  </si>
  <si>
    <t>김성은</t>
  </si>
  <si>
    <t>1971년 12월</t>
  </si>
  <si>
    <t>　서울대학교 항공우주공학과 졸
The University of Oxford, MBA
현대자동차(주)
프리미어파트너스(유) 대표('10.04~현재)</t>
  </si>
  <si>
    <t>2018년 03월 ~ 현재</t>
  </si>
  <si>
    <t>조기철</t>
  </si>
  <si>
    <t>기타비상무이사
(감사위원)</t>
  </si>
  <si>
    <t>고려대학교 경영학과 졸
공인회계사, 세무사
삼일회계법인 이사('00~'15)
대경세무회계사무소 대표('15~현재)
  농업정책보험금융원 투자심사위원('18~현재)</t>
  </si>
  <si>
    <t>2020년 3월 ~ 현재</t>
  </si>
  <si>
    <t>디아이씨</t>
  </si>
  <si>
    <t>김성문</t>
  </si>
  <si>
    <t>1939년 03월</t>
  </si>
  <si>
    <t>진주고등학교 졸업
 부산대학교 사학과 졸업
 부산대학교 경영대학원
 최고 경영자과정수료
 한국기어(주) 감사
 대동공업(주)이사
 (주)디아이씨 이사(현)</t>
  </si>
  <si>
    <t>48년
 3개월</t>
  </si>
  <si>
    <t>최해덕</t>
  </si>
  <si>
    <t>언양공장</t>
  </si>
  <si>
    <t>밀성고등학교 졸업
 (주)디아이씨 전무이사(현)</t>
  </si>
  <si>
    <t>20년
 9개월</t>
  </si>
  <si>
    <t>김영석</t>
  </si>
  <si>
    <t>해외지원팀</t>
  </si>
  <si>
    <t>영남대학교 기계공학 졸업
 현대트랜시스  팀장
 (주)디아이씨 전무이사(현)</t>
  </si>
  <si>
    <t>1년
 6개월</t>
  </si>
  <si>
    <t>김창일</t>
  </si>
  <si>
    <t>1963년 02월</t>
  </si>
  <si>
    <t>생산기술</t>
  </si>
  <si>
    <t>영남대학교 정밀기계공학 졸업
 현대자동차 책임매니져
 (주)디아이씨 전무이사(현)</t>
  </si>
  <si>
    <t>0년8개월</t>
  </si>
  <si>
    <t>유정효</t>
  </si>
  <si>
    <t>품질보증</t>
  </si>
  <si>
    <t>영남대학교 기계설계공학과 졸업
 현대트랜시스 상무
 (주)디아이씨 전무이사(현)</t>
  </si>
  <si>
    <t>0년
 6개월</t>
  </si>
  <si>
    <t>손희원</t>
  </si>
  <si>
    <t>1976년 11월</t>
  </si>
  <si>
    <t>ESS담당</t>
  </si>
  <si>
    <t>동부산대학교 졸업
 썬테크 상무이사
 포세이돈배터리, 포투원 대표이사
 (주)디아이씨 전무이사(현)</t>
  </si>
  <si>
    <t>0년
 3개월</t>
  </si>
  <si>
    <t>미국총괄</t>
  </si>
  <si>
    <t>동아대학교 기계공학과 졸업
 (주)디아이씨 상무이사(현)</t>
  </si>
  <si>
    <t>31년
 9개월</t>
  </si>
  <si>
    <t>전신희</t>
  </si>
  <si>
    <t>재료분석실</t>
  </si>
  <si>
    <t>울산대학교 재료공학(박사)(주)디아이씨 상무이사(현)</t>
  </si>
  <si>
    <t>2년
 4개월</t>
  </si>
  <si>
    <t>김규성</t>
  </si>
  <si>
    <t>부경대학교 기계공학과 졸업
 부경대학교 대학원(기계공학) 졸업
 큐슈대학교 기계공학과 졸업
 넥스트스퀘어 이사
 포세이돈배터리 상무이사
 (주)디아이씨 상무이사(현)</t>
  </si>
  <si>
    <t>조기일</t>
  </si>
  <si>
    <t>재경본부</t>
  </si>
  <si>
    <t>경상대학교 세무회계학과 졸업
 (주)디아이씨 재경부장
 (주)디아이씨 이사(현)</t>
  </si>
  <si>
    <t>37년
 6개월</t>
  </si>
  <si>
    <t>천재주</t>
  </si>
  <si>
    <t>1961년 03월</t>
  </si>
  <si>
    <t>중국공장</t>
  </si>
  <si>
    <t>진주대 회계학과 졸업
 (주)디아이씨 중국공장 재경부장
 (주)디아이씨 이사(현)</t>
  </si>
  <si>
    <t>32년
 7개월</t>
  </si>
  <si>
    <t>김정렬</t>
  </si>
  <si>
    <t xml:space="preserve"> 대표이사
 부회장</t>
  </si>
  <si>
    <t>보스턴대학교 졸업
 (주)대일이노텍 대표이사
 (주)디아이씨 대표이사(현)</t>
  </si>
  <si>
    <t>11년
 2개월</t>
  </si>
  <si>
    <t>심시보</t>
  </si>
  <si>
    <t>차량공장장</t>
  </si>
  <si>
    <t>순천대학교 기계공학과 졸업(주)디아이씨 이사(현)</t>
  </si>
  <si>
    <t>29년5개월</t>
  </si>
  <si>
    <t>신재명</t>
  </si>
  <si>
    <t>인사총무부</t>
  </si>
  <si>
    <t>동명전문대 졸업(주)디아이씨 이사(현)</t>
  </si>
  <si>
    <t>27년
 7개월</t>
  </si>
  <si>
    <t>정호기</t>
  </si>
  <si>
    <t>중국공장
 생산</t>
  </si>
  <si>
    <t>포항제철공고 졸업
 위아(주) 생산관리
 (주)디아이씨 이사(현)</t>
  </si>
  <si>
    <t>22년5개월</t>
  </si>
  <si>
    <t>곽순배</t>
  </si>
  <si>
    <t>기획담당</t>
  </si>
  <si>
    <t>동아대학교 회계학과 졸업
 나눅스케미칼 본부장
 (주)디아이씨 이사(현)</t>
  </si>
  <si>
    <t>2년
 5개월</t>
  </si>
  <si>
    <t>이성민</t>
  </si>
  <si>
    <t>기술연구소</t>
  </si>
  <si>
    <t>부산대학교 대학원 기계공학 졸업
 (주)두산 모트롤 선임연구원
 (주)디아이씨 이사(현)</t>
  </si>
  <si>
    <t>7년8개월</t>
  </si>
  <si>
    <t>전석기</t>
  </si>
  <si>
    <t>영업</t>
  </si>
  <si>
    <t>서남대학교 법학과 졸업(주)디아이씨 상무이사(현)</t>
  </si>
  <si>
    <t>15년1개월</t>
  </si>
  <si>
    <t>정수현</t>
  </si>
  <si>
    <t>1956년 12월</t>
  </si>
  <si>
    <t>부산대학교 법학대학원 법학학사
 한국지방자치연구소 이사
 (주)디아이씨 사외이사(현)</t>
  </si>
  <si>
    <t>한개철</t>
  </si>
  <si>
    <t>1944년 01월</t>
  </si>
  <si>
    <t>육군대령 예편육군본부인사참모부(감찰검열장교)육군대학 군사전략 교관
 (주)디아이씨 사외이사(현)</t>
  </si>
  <si>
    <t>김재훈</t>
  </si>
  <si>
    <t>1954년 08월</t>
  </si>
  <si>
    <t>동아대학교 회계학과  졸업
 부산은행 지점장
 (주)디아이씨 상근감사(현)</t>
  </si>
  <si>
    <t>10년
 8개월</t>
  </si>
  <si>
    <t>백성호</t>
  </si>
  <si>
    <t>한양대학교 금속공학과 졸업
 현대트랜시스 생산본부장
 (주)디아이씨 사장(현)</t>
  </si>
  <si>
    <t>2년
 2개월</t>
  </si>
  <si>
    <t>구진회</t>
  </si>
  <si>
    <t>1954년 01월</t>
  </si>
  <si>
    <t>중장비공장
 총괄</t>
  </si>
  <si>
    <t>부산대학교사회복지학과 졸업
 (주)디아이씨 부사장(현)</t>
  </si>
  <si>
    <t>3년
 8개월</t>
  </si>
  <si>
    <t>김성주</t>
  </si>
  <si>
    <t>기획</t>
  </si>
  <si>
    <t>인제대학교 기계공학과 졸업
 (주)디아이씨 생산기술
 (주)디아이씨 부사장(현)</t>
  </si>
  <si>
    <t>0년
 7개월</t>
  </si>
  <si>
    <t>DH오토넥스</t>
  </si>
  <si>
    <t>최준용</t>
  </si>
  <si>
    <t>1976년 04월</t>
  </si>
  <si>
    <t>前, ㈜대유홀딩스 연구소장
前, ㈜대유SE 연구소장
前, ㈜캐놀 연구소장
前, ㈜대유플러스 에너지사업부 사업부장
現, ㈜디에이치오토넥스 대표이사</t>
  </si>
  <si>
    <t>5년 0개월</t>
  </si>
  <si>
    <t>이일영</t>
  </si>
  <si>
    <t>경영관리 담당</t>
  </si>
  <si>
    <t>前, (주) 동양파이낸셜, 토마토저축은행, OSB저축은행
前, 미라클핀테크, 엘리트핀테크 이사
前, DH그룹 미래전략실
現, DH오토넥스 경영관리 본부장</t>
  </si>
  <si>
    <t>2개월</t>
  </si>
  <si>
    <t>김성수</t>
  </si>
  <si>
    <t>前, 현대증권 리서치센터
前, LG투자증권 리서치센터
前, RIO INVEST 전무이사
現, DH오토넥스 이사 (대유플러스)</t>
  </si>
  <si>
    <t>홍권석</t>
  </si>
  <si>
    <t>前, 한국산업은행 호남본부장
現, 수도권서부고속도로 부사장</t>
  </si>
  <si>
    <t>DN오토모티브</t>
  </si>
  <si>
    <t>김상헌</t>
  </si>
  <si>
    <t>㈜디엔오토모티브 부회장</t>
  </si>
  <si>
    <t>1986.03~</t>
  </si>
  <si>
    <t>정배근</t>
  </si>
  <si>
    <t>브라질법인 총괄</t>
  </si>
  <si>
    <t>㈜디티알 상무이사</t>
  </si>
  <si>
    <t>1998.03~</t>
  </si>
  <si>
    <t>조성도성</t>
  </si>
  <si>
    <t>1971년 06월</t>
  </si>
  <si>
    <t>방진부문 기술연구소 총괄</t>
  </si>
  <si>
    <t>2006.03~</t>
  </si>
  <si>
    <t>표상길</t>
  </si>
  <si>
    <t>1959년 12월</t>
  </si>
  <si>
    <t>CMB사업 총괄</t>
  </si>
  <si>
    <t>동아타이어 전무이사</t>
  </si>
  <si>
    <t>2016.01~</t>
  </si>
  <si>
    <t>유지은</t>
  </si>
  <si>
    <t>IR실 총괄</t>
  </si>
  <si>
    <t>와이바이오로직스 부사장</t>
  </si>
  <si>
    <t>2024.11~</t>
  </si>
  <si>
    <t>김현우</t>
  </si>
  <si>
    <t>영업1본부 총괄</t>
  </si>
  <si>
    <t>㈜디엔오토모티브 상무이사</t>
  </si>
  <si>
    <t>2018.01~</t>
  </si>
  <si>
    <t>유시균</t>
  </si>
  <si>
    <t>경영지원본부 총괄</t>
  </si>
  <si>
    <t>동아타이어 상무이사</t>
  </si>
  <si>
    <t>1989.11~</t>
  </si>
  <si>
    <t>노충태</t>
  </si>
  <si>
    <t>1964년 01월</t>
  </si>
  <si>
    <t>베트남법인 총괄</t>
  </si>
  <si>
    <t>1989.03~</t>
  </si>
  <si>
    <t>이규형</t>
  </si>
  <si>
    <t>배터리부문 기술연구소 총괄</t>
  </si>
  <si>
    <t>2021.02~</t>
  </si>
  <si>
    <t>송진욱</t>
  </si>
  <si>
    <t>1963년 07월</t>
  </si>
  <si>
    <t>안전보건실 총괄</t>
  </si>
  <si>
    <t>2021.01~</t>
  </si>
  <si>
    <t>주승남</t>
  </si>
  <si>
    <t>폴란드법인 총괄</t>
  </si>
  <si>
    <t>2014.02~</t>
  </si>
  <si>
    <t>김인환</t>
  </si>
  <si>
    <t>㈜디엔오토모티브 사장</t>
  </si>
  <si>
    <t>박상윤</t>
  </si>
  <si>
    <t>진주생산팀 총괄</t>
  </si>
  <si>
    <t>1997.08~</t>
  </si>
  <si>
    <t>홍진욱</t>
  </si>
  <si>
    <t>배터리부문 해외영업총괄</t>
  </si>
  <si>
    <t>2020.05~</t>
  </si>
  <si>
    <t>김남국</t>
  </si>
  <si>
    <t>배터리부문 제품개발총괄</t>
  </si>
  <si>
    <t>2017.12~</t>
  </si>
  <si>
    <t>이도열</t>
  </si>
  <si>
    <t>1963년 08월</t>
  </si>
  <si>
    <t>배터리부문 생산총괄</t>
  </si>
  <si>
    <t>㈜디엔오토모티브 상무보</t>
  </si>
  <si>
    <t>1988.12~</t>
  </si>
  <si>
    <t>김상하</t>
  </si>
  <si>
    <t>중국법인 총괄</t>
  </si>
  <si>
    <t>㈜디티알 이사</t>
  </si>
  <si>
    <t>1999.09~</t>
  </si>
  <si>
    <t>정은식</t>
  </si>
  <si>
    <t>멕시코법인 총괄</t>
  </si>
  <si>
    <t>1995.12~</t>
  </si>
  <si>
    <t>이창일</t>
  </si>
  <si>
    <t>1973년 12월</t>
  </si>
  <si>
    <t>방진부문 시험해석 총괄</t>
  </si>
  <si>
    <t>2001.12~</t>
  </si>
  <si>
    <t>조우선</t>
  </si>
  <si>
    <t>방진부문 제품개발</t>
  </si>
  <si>
    <t>이승용</t>
  </si>
  <si>
    <t>1976년 09월</t>
  </si>
  <si>
    <t>폴란드법인 제품개발</t>
  </si>
  <si>
    <t>2001.11~</t>
  </si>
  <si>
    <t>김태신</t>
  </si>
  <si>
    <t>리튬전지개발팀 총괄</t>
  </si>
  <si>
    <t>세방전지 상무이사</t>
  </si>
  <si>
    <t>2024.04~</t>
  </si>
  <si>
    <t>박재환</t>
  </si>
  <si>
    <t>(전)안진회계법인 상무</t>
  </si>
  <si>
    <t>2020.04~</t>
  </si>
  <si>
    <t>심영훈</t>
  </si>
  <si>
    <t>1962년 05월</t>
  </si>
  <si>
    <t>영업2본부 총괄</t>
  </si>
  <si>
    <t>김정동</t>
  </si>
  <si>
    <t>회계총괄 및 공시책임자</t>
  </si>
  <si>
    <t>2016.07~</t>
  </si>
  <si>
    <t>김기조</t>
  </si>
  <si>
    <t>자금/무역관리 총괄</t>
  </si>
  <si>
    <t>1992.11~</t>
  </si>
  <si>
    <t>김수갑</t>
  </si>
  <si>
    <t>해외1파트 총괄</t>
  </si>
  <si>
    <t>1997.11~</t>
  </si>
  <si>
    <t>하충호</t>
  </si>
  <si>
    <t>방진부문 생산 총괄</t>
  </si>
  <si>
    <t>2006.10~</t>
  </si>
  <si>
    <t>윤영호</t>
  </si>
  <si>
    <t>방진부문 개발관리 총괄</t>
  </si>
  <si>
    <t>2003.07~</t>
  </si>
  <si>
    <t>공권옥</t>
  </si>
  <si>
    <t>튜브사업 총괄</t>
  </si>
  <si>
    <t>동아타이어 이사</t>
  </si>
  <si>
    <t>이길재</t>
  </si>
  <si>
    <t>1967년 11월</t>
  </si>
  <si>
    <t>튜브 해외영업 총괄</t>
  </si>
  <si>
    <t>석진철</t>
  </si>
  <si>
    <t>미국법인 제품개발총괄</t>
  </si>
  <si>
    <t>2006.01~</t>
  </si>
  <si>
    <t>김윤호</t>
  </si>
  <si>
    <t>영업3파트 총괄</t>
  </si>
  <si>
    <t>2022.05~</t>
  </si>
  <si>
    <t>송호근</t>
  </si>
  <si>
    <t>1956년 01월</t>
  </si>
  <si>
    <t>포스텍 인문사회학부 교수</t>
  </si>
  <si>
    <t>2020.03~</t>
  </si>
  <si>
    <t>주정호</t>
  </si>
  <si>
    <t>배터리부문 기술,보전총괄</t>
  </si>
  <si>
    <t>2018.08~</t>
  </si>
  <si>
    <t>김상철</t>
  </si>
  <si>
    <t>배터리부문 품질 총괄</t>
  </si>
  <si>
    <t>2012.08~</t>
  </si>
  <si>
    <t>김 석</t>
  </si>
  <si>
    <t>안전보건팀 총괄</t>
  </si>
  <si>
    <t>1994.12~</t>
  </si>
  <si>
    <t>김정규</t>
  </si>
  <si>
    <t>생산관리팀 총괄</t>
  </si>
  <si>
    <t>2002.03~</t>
  </si>
  <si>
    <t>박세진</t>
  </si>
  <si>
    <t>1975년 06월</t>
  </si>
  <si>
    <t>방진부문 품질 총괄</t>
  </si>
  <si>
    <t>신상현</t>
  </si>
  <si>
    <t>구매팀 총괄</t>
  </si>
  <si>
    <t>2011.06~</t>
  </si>
  <si>
    <t>손신호</t>
  </si>
  <si>
    <t>양산생산팀 총괄</t>
  </si>
  <si>
    <t>2004.10~</t>
  </si>
  <si>
    <t>한명희</t>
  </si>
  <si>
    <t>1975년 03월</t>
  </si>
  <si>
    <t>배터리 PM 총괄</t>
  </si>
  <si>
    <t>2020.08~</t>
  </si>
  <si>
    <t>정재훈</t>
  </si>
  <si>
    <t>1967년 03월</t>
  </si>
  <si>
    <t>배터리부문 생산,생관 총괄</t>
  </si>
  <si>
    <t>2021.09~</t>
  </si>
  <si>
    <t>장혁환</t>
  </si>
  <si>
    <t>CMB 개발,영업 총괄</t>
  </si>
  <si>
    <t>2020.12~</t>
  </si>
  <si>
    <t>이기영</t>
  </si>
  <si>
    <t>1963년 10월</t>
  </si>
  <si>
    <t>태평양 고문</t>
  </si>
  <si>
    <t>2023.03~</t>
  </si>
  <si>
    <t>황영태</t>
  </si>
  <si>
    <t>베트남법인 영업 담당</t>
  </si>
  <si>
    <t>박효원</t>
  </si>
  <si>
    <t>튜브 미국법인 영업 담당</t>
  </si>
  <si>
    <t>1994.02~</t>
  </si>
  <si>
    <t>박길준</t>
  </si>
  <si>
    <t>재무본부 총괄</t>
  </si>
  <si>
    <t>1987.01~</t>
  </si>
  <si>
    <t>하형인</t>
  </si>
  <si>
    <t>1971년 03월</t>
  </si>
  <si>
    <t>법무실</t>
  </si>
  <si>
    <t>(전)한국IBM주식회사 지역법무총괄</t>
  </si>
  <si>
    <t>이경환</t>
  </si>
  <si>
    <t>1961년 05월</t>
  </si>
  <si>
    <t>이태리법인 총괄</t>
  </si>
  <si>
    <t>㈜디티알 전무이사</t>
  </si>
  <si>
    <t>심재익</t>
  </si>
  <si>
    <t>DX본부 총괄</t>
  </si>
  <si>
    <t>2016.11~</t>
  </si>
  <si>
    <t>디와이덕양</t>
  </si>
  <si>
    <t>하란수</t>
  </si>
  <si>
    <t>1933년 08월</t>
  </si>
  <si>
    <t>명예회장</t>
  </si>
  <si>
    <t>경영관리</t>
  </si>
  <si>
    <t>덕양산업 근무
숙명여자대학원</t>
  </si>
  <si>
    <t>2014.09~</t>
  </si>
  <si>
    <t>정영찬</t>
  </si>
  <si>
    <t>재경
본부장</t>
  </si>
  <si>
    <t>덕양산업 근무
울산대학교</t>
  </si>
  <si>
    <t>임원</t>
  </si>
  <si>
    <t>2015.01~</t>
  </si>
  <si>
    <t>서경주</t>
  </si>
  <si>
    <t>1965년 08월</t>
  </si>
  <si>
    <t>마케팅
본부장</t>
  </si>
  <si>
    <t>현대케피코 근무
성균관대학교</t>
  </si>
  <si>
    <t>2023.05~</t>
  </si>
  <si>
    <t>배운교</t>
  </si>
  <si>
    <t>전동화사업
본부장</t>
  </si>
  <si>
    <t>LG이노텍 근무
영남대학교</t>
  </si>
  <si>
    <t>2024.05~</t>
  </si>
  <si>
    <t>문경호</t>
  </si>
  <si>
    <t>공장장</t>
  </si>
  <si>
    <t>현대모비스 근무
인하대학교</t>
  </si>
  <si>
    <t>박병목</t>
  </si>
  <si>
    <t>구매개발
본부장</t>
  </si>
  <si>
    <t>현대위아 근무
고려대학교</t>
  </si>
  <si>
    <t>2022.04~</t>
  </si>
  <si>
    <t>양철성</t>
  </si>
  <si>
    <t>품질
본부장</t>
  </si>
  <si>
    <t>현대자동차 근무
부산대학교</t>
  </si>
  <si>
    <t>최흥진</t>
  </si>
  <si>
    <t>경영지원
본부장</t>
  </si>
  <si>
    <t>덕양산업 근무
동아대학교</t>
  </si>
  <si>
    <t>2019.02~</t>
  </si>
  <si>
    <t>박준혁</t>
  </si>
  <si>
    <t>기획
본부장</t>
  </si>
  <si>
    <t>CJ그룹 근무
서울대학교대학원</t>
  </si>
  <si>
    <t>2021.10~</t>
  </si>
  <si>
    <t>1966년 02월</t>
  </si>
  <si>
    <t>생산
본부장</t>
  </si>
  <si>
    <t>현대자동차 근무
경남대학교</t>
  </si>
  <si>
    <t>2020.02~</t>
  </si>
  <si>
    <t>정대원</t>
  </si>
  <si>
    <t>천안공장
공장장</t>
  </si>
  <si>
    <t>덕양산업 근무
경남대학교</t>
  </si>
  <si>
    <t>이국진</t>
  </si>
  <si>
    <t>한국IBM 근무
서울대학교</t>
  </si>
  <si>
    <t>2003.03~</t>
  </si>
  <si>
    <t>김도현</t>
  </si>
  <si>
    <t>생산기술
본부장</t>
  </si>
  <si>
    <t>윤성희</t>
  </si>
  <si>
    <t>미국 Visteon 근무
Johns Hopkins Univ</t>
  </si>
  <si>
    <t>2007.03~</t>
  </si>
  <si>
    <t>정홍규</t>
  </si>
  <si>
    <t>1961년 01월</t>
  </si>
  <si>
    <t>서종환</t>
  </si>
  <si>
    <t>1973년 02월</t>
  </si>
  <si>
    <t>한국복합재료학회
부문회장
성균관대학교</t>
  </si>
  <si>
    <t>2021.03~</t>
  </si>
  <si>
    <t>강문철</t>
  </si>
  <si>
    <t>1950년 07월</t>
  </si>
  <si>
    <t>현대자동차 근무
연세대학교</t>
  </si>
  <si>
    <t>박장우</t>
  </si>
  <si>
    <t>법무법인(유) 광장
변호사
서울대학교</t>
  </si>
  <si>
    <t>2022.03~</t>
  </si>
  <si>
    <t>박상일</t>
  </si>
  <si>
    <t>법무법인 충정
변호사
서울대학교</t>
  </si>
  <si>
    <t>구준모</t>
  </si>
  <si>
    <t>1960년 07월</t>
  </si>
  <si>
    <t>종합
연구소장</t>
  </si>
  <si>
    <t>현대자동차 근무
한양대학교</t>
  </si>
  <si>
    <t>2019.12~</t>
  </si>
  <si>
    <t>DYP</t>
  </si>
  <si>
    <t>홍순겸</t>
  </si>
  <si>
    <t>1936년 01월</t>
  </si>
  <si>
    <t>현)동양피스톤 주식회사 대표이사 회장
동양피스톤 주식회사 설립
연세대학교 경영대학원</t>
  </si>
  <si>
    <t>특수관계인
(장인)</t>
  </si>
  <si>
    <t>77.07~현재</t>
  </si>
  <si>
    <t>양준규</t>
  </si>
  <si>
    <t>현)동양피스톤 주식회사 사장
Penn State Univ. visiting scholar
서울대학교 공과대학원 금속공학과 박사</t>
  </si>
  <si>
    <t>최대주주
본인</t>
  </si>
  <si>
    <t>94.10~현재</t>
  </si>
  <si>
    <t>구매관리 실장</t>
  </si>
  <si>
    <t>현)동양피스톤 주식회사 구매관리 실장
단국대학교 전산학</t>
  </si>
  <si>
    <t>00.05~현재</t>
  </si>
  <si>
    <t>공충국</t>
  </si>
  <si>
    <t>1969년 09월</t>
  </si>
  <si>
    <t>경영지원 실장</t>
  </si>
  <si>
    <t>현) 동양피스톤 주식회사 경영지원 실장
부산대학교 법학과</t>
  </si>
  <si>
    <t>19.04~현재</t>
  </si>
  <si>
    <t>신재용</t>
  </si>
  <si>
    <t>1962년 02월</t>
  </si>
  <si>
    <t>사외
이사</t>
  </si>
  <si>
    <t>사외이사
감사위원회 위원장</t>
  </si>
  <si>
    <t>현) (주)코스콤 고문
한국거래소 경영지원본부 상무
한국거래소 IT관리부
미국 USC Computer Science 석사</t>
  </si>
  <si>
    <t>20.03~현재</t>
  </si>
  <si>
    <t>김정미</t>
  </si>
  <si>
    <t>1974년 05월</t>
  </si>
  <si>
    <t>사외이사
감사위원회 위원</t>
  </si>
  <si>
    <t>현)세인세무회계사무소 대표 공인회계사
한영회계법인
예금보험공사
삼일회계법인</t>
  </si>
  <si>
    <t>윤석두</t>
  </si>
  <si>
    <t>1956년 03월</t>
  </si>
  <si>
    <t>前)한화 그룹, 동양피스톤㈜ 해외영업본부장
연세대학교 영어영문학과</t>
  </si>
  <si>
    <t>22.03~현재</t>
  </si>
  <si>
    <t>명신산업</t>
  </si>
  <si>
    <t>최우철</t>
  </si>
  <si>
    <t>前 명신산업 공장장
前 엠에스오토텍 공장장
前 엠에스오토텍 인도법인 공장장
現 명신산업 공장장
現 명신산업 대표이사</t>
  </si>
  <si>
    <t>2024.03.29
~현재</t>
  </si>
  <si>
    <t>박봉근</t>
  </si>
  <si>
    <t>前 기아자동차 소하리공장 종합관리실장
前 명신아산 공장장
現 심원개발 대표이사</t>
  </si>
  <si>
    <t>2023.03.29
~현재</t>
  </si>
  <si>
    <t>임동신</t>
  </si>
  <si>
    <t>재경총괄
(CFO)</t>
  </si>
  <si>
    <t>前 삼성자동차 재무팀
前 삼성증권
前 에스알바이오텍 경영지원실장 상무
現 명신산업 재경실장</t>
  </si>
  <si>
    <t>강승윤</t>
  </si>
  <si>
    <t>前 국세청장 정책보좌관
前 동안양세무서장
前 서울청 조사1국 2과장
前 서울청 조사4국 3과장
前 국세청 소득지원국 과장
前 반포세무서장
現 세무법인 대륙아주 대표세무사</t>
  </si>
  <si>
    <t>2023.05.01
~현재</t>
  </si>
  <si>
    <t>안영수</t>
  </si>
  <si>
    <t>1966년 04월</t>
  </si>
  <si>
    <t>現 법무법인 태평양 변호사</t>
  </si>
  <si>
    <t>2024.03.28
~현재</t>
  </si>
  <si>
    <t>모토닉</t>
  </si>
  <si>
    <t>김희진</t>
  </si>
  <si>
    <t>1989년 03월</t>
  </si>
  <si>
    <t>(주)모토닉
재무관리 전무(전직)</t>
  </si>
  <si>
    <t>11년</t>
  </si>
  <si>
    <t>전완재</t>
  </si>
  <si>
    <t>기술
연구소장</t>
  </si>
  <si>
    <t>윤여정</t>
  </si>
  <si>
    <t>1962년 12월</t>
  </si>
  <si>
    <t>재경본부장</t>
  </si>
  <si>
    <t>이헌진</t>
  </si>
  <si>
    <t>김영복</t>
  </si>
  <si>
    <t>1971년 02월</t>
  </si>
  <si>
    <t>이준혁</t>
  </si>
  <si>
    <t>기술연구소
개발이사</t>
  </si>
  <si>
    <t>(주)모토닉 기술연구소
개발팀 부장(전직)</t>
  </si>
  <si>
    <t>신현돈</t>
  </si>
  <si>
    <t>대성정기(주)
경영기획본부장(전직)</t>
  </si>
  <si>
    <t>발행회사
 임원</t>
  </si>
  <si>
    <t>36년</t>
  </si>
  <si>
    <t>김영목</t>
  </si>
  <si>
    <t>1956년 05월</t>
  </si>
  <si>
    <t>대성정기(주)
부사장(전직)</t>
  </si>
  <si>
    <t>6촌
이내의
혈족</t>
  </si>
  <si>
    <t>24년</t>
  </si>
  <si>
    <t>양창무</t>
  </si>
  <si>
    <t>대성산업(주)
관리이사(전직)</t>
  </si>
  <si>
    <t>2년</t>
  </si>
  <si>
    <t>지병철</t>
  </si>
  <si>
    <t>1956년 09월</t>
  </si>
  <si>
    <t xml:space="preserve"> 이사</t>
  </si>
  <si>
    <t>경북대학교 섬유시스템
공학과 교수(전직)</t>
  </si>
  <si>
    <t>3년</t>
  </si>
  <si>
    <t>신세진</t>
  </si>
  <si>
    <t>1961년 08월</t>
  </si>
  <si>
    <t>(주)모토닉
관리본부장(전직)</t>
  </si>
  <si>
    <t>김유진</t>
  </si>
  <si>
    <t>1991년 09월</t>
  </si>
  <si>
    <t>재무관리
이사</t>
  </si>
  <si>
    <t>(주)모토닉
재무관리 
이사(
현직)</t>
  </si>
  <si>
    <t>허종규</t>
  </si>
  <si>
    <t>부품개발
본부장</t>
  </si>
  <si>
    <t>김현기</t>
  </si>
  <si>
    <t>부산주공</t>
  </si>
  <si>
    <t>장세훈</t>
  </si>
  <si>
    <t>1962년 10월</t>
  </si>
  <si>
    <t>대표
이사</t>
  </si>
  <si>
    <t xml:space="preserve"> 미국 노스이스턴대학교 기계공학과
 국제종합기계(주) 부사장 역임</t>
  </si>
  <si>
    <t>2009년 10월
~현재</t>
  </si>
  <si>
    <t>곽재경</t>
  </si>
  <si>
    <t>1967년 08월</t>
  </si>
  <si>
    <t xml:space="preserve"> 미국 보스턴대학교 기계공학과
 現 (주)씨앤피산업 대표이사</t>
  </si>
  <si>
    <t>2024년 3월
~현재</t>
  </si>
  <si>
    <t>조석진</t>
  </si>
  <si>
    <t xml:space="preserve"> 동아대학교 경영대학원 수료
 現 명보기업(주) 대표이사</t>
  </si>
  <si>
    <t>2020년 3월 
~현재</t>
  </si>
  <si>
    <t>전승택</t>
  </si>
  <si>
    <t xml:space="preserve"> 부산대학교 경영학과 졸업
 부산지방국세청 국세심사위원 역임
 現 청남회계법인 대표공인회계사</t>
  </si>
  <si>
    <t>2021년 3월 
~현재</t>
  </si>
  <si>
    <t>장태찬</t>
  </si>
  <si>
    <t>1967년 09월</t>
  </si>
  <si>
    <t xml:space="preserve"> 부산경상대학교 졸업
 부산주공(주) 상무</t>
  </si>
  <si>
    <t>1999년 6월
~현재</t>
  </si>
  <si>
    <t>정웅식</t>
  </si>
  <si>
    <t>가공생산,
품질총괄</t>
  </si>
  <si>
    <t xml:space="preserve"> 영산대학교 졸업
 부산주공(주) 부장</t>
  </si>
  <si>
    <t>1996년 5월
~현재</t>
  </si>
  <si>
    <t>정승우</t>
  </si>
  <si>
    <t>생산총괄</t>
  </si>
  <si>
    <t xml:space="preserve"> 부경대학교 졸업
 부산주공(주) 부장</t>
  </si>
  <si>
    <t>2000년 3월
~현재</t>
  </si>
  <si>
    <t>삼성공조</t>
  </si>
  <si>
    <t>고호곤</t>
  </si>
  <si>
    <t>동국대 정치외교학과 졸업
삼성다이나에이치백(주) 대표이사
고산장학회 이사장
사회복지법인 고산 이사장</t>
  </si>
  <si>
    <t>417
개월</t>
  </si>
  <si>
    <t>고태일</t>
  </si>
  <si>
    <t>1988년 06월</t>
  </si>
  <si>
    <t>서울대 서양사학과 졸업
삼성다이나에이치백(주) 사장
SCC VIETNAM 법인장</t>
  </si>
  <si>
    <t>직계비속</t>
  </si>
  <si>
    <t>95
개월</t>
  </si>
  <si>
    <t>심기종</t>
  </si>
  <si>
    <t>1960년 11월</t>
  </si>
  <si>
    <t>재무
회계</t>
  </si>
  <si>
    <t>경남대학교 경영학과 졸업
삼성공조 재경부 이사
삼성다이나에이치백(주) 감사</t>
  </si>
  <si>
    <t>81
개월</t>
  </si>
  <si>
    <t>김정수</t>
  </si>
  <si>
    <t>비감사
위원</t>
  </si>
  <si>
    <t>서울대 금속공학과 졸업
충남대 금속공학과 교수
호서대 금속재료공학과 교수</t>
  </si>
  <si>
    <t>33
개월</t>
  </si>
  <si>
    <t>박홍기</t>
  </si>
  <si>
    <t>경남대 경영대학원 수료
열린사회 희망연대 감사
보험회사 대리점 사장</t>
  </si>
  <si>
    <t>225
개월</t>
  </si>
  <si>
    <t>송이석</t>
  </si>
  <si>
    <t>1959년 01월</t>
  </si>
  <si>
    <t>기술
연구소
소장</t>
  </si>
  <si>
    <t>김해 농공고 졸업
삼성공조 기술연구소 부장
삼성공조 기술연구소 이사</t>
  </si>
  <si>
    <t>221
개월</t>
  </si>
  <si>
    <t>황규영</t>
  </si>
  <si>
    <t>경남대 기계공학과 졸업
삼성공조 플랜트기술부 차장
삼성공조 플랜트기술부 부장</t>
  </si>
  <si>
    <t>82
개월</t>
  </si>
  <si>
    <t>윤윤현</t>
  </si>
  <si>
    <t>영업
관리</t>
  </si>
  <si>
    <t>창신고등학교 졸업
삼성공조 기술연구소 과장
삼성공조 영업부 부장</t>
  </si>
  <si>
    <t>45
개월</t>
  </si>
  <si>
    <t>상신브레이크</t>
  </si>
  <si>
    <t>정도철</t>
  </si>
  <si>
    <t>1934년 02월</t>
  </si>
  <si>
    <t>- 경북대 수학과
- 00.03∼현재: 상신브레이크 회장</t>
  </si>
  <si>
    <t>49년 6개월</t>
  </si>
  <si>
    <t>안성호</t>
  </si>
  <si>
    <t>1960년 01월</t>
  </si>
  <si>
    <t>상무
이사</t>
  </si>
  <si>
    <t>- 계명대학교 영어영문학과
- 21.03~현재:상신브레이크 영업상무</t>
  </si>
  <si>
    <t>관계없음</t>
  </si>
  <si>
    <t>이준식</t>
  </si>
  <si>
    <t>품질</t>
  </si>
  <si>
    <t>- 경북대학교 경영대학원 경영학 석사
- 23.03~24.02:상신브레이크 구매상무
- 24.03~현재: 상신브레이크 품질상무</t>
  </si>
  <si>
    <t>박문수</t>
  </si>
  <si>
    <t>1962년 11월</t>
  </si>
  <si>
    <t>경리</t>
  </si>
  <si>
    <t>- 경북대학교 회계학과
- 18.01~현재: 상신브레이크 경리이사</t>
  </si>
  <si>
    <t>지현철</t>
  </si>
  <si>
    <t>상용
개발</t>
  </si>
  <si>
    <t xml:space="preserve">- 경북대학교 공학대학원 기계공학 석사
- 18.01~현재: 상신브레이크 상용개발이사 </t>
  </si>
  <si>
    <t>김언수</t>
  </si>
  <si>
    <t>생산
기술</t>
  </si>
  <si>
    <t>- 금오공과대학교 기계공학과
- 21.01~24.02: 상신브레이크 품질이사
- 24.03~현재: 상신브레이크 생산기술 이사</t>
  </si>
  <si>
    <t>최연식</t>
  </si>
  <si>
    <t>승용
개발</t>
  </si>
  <si>
    <t>- 영남대학교 기계공학과
- 21.03~현재: 상신브레이크 승용개발이사</t>
  </si>
  <si>
    <t>황선덕</t>
  </si>
  <si>
    <t>- 독일 Darmstadt공대 석사
- 23.01~현재: 상신브레이크 유럽지사장</t>
  </si>
  <si>
    <t>총무</t>
  </si>
  <si>
    <t>- 영남대학교 경영대학원 경영학 석사
- 23.03~현재: 상신브레이크 총무이사</t>
  </si>
  <si>
    <t>심준호</t>
  </si>
  <si>
    <t>1979년 02월</t>
  </si>
  <si>
    <t>- 영남대학교 경영학 박사
- 23.03~현재: 상신브레이크 기획이사</t>
  </si>
  <si>
    <t>이헌민</t>
  </si>
  <si>
    <t>구매</t>
  </si>
  <si>
    <t>- 동의대학교 산업공학과
- 24.03~현재: 상신브레이크 구매이사</t>
  </si>
  <si>
    <t>정성한</t>
  </si>
  <si>
    <t>- Univ.of Missouri-KC  MBA
- 22.02~현재: 상신브레이크 부회장</t>
  </si>
  <si>
    <t>32년 7개월</t>
  </si>
  <si>
    <t>김태성</t>
  </si>
  <si>
    <t>해외
사업</t>
  </si>
  <si>
    <t>- 계명대학교 대학원 경영학 석사
- 24.04~현재: 상신브레이크 해외사업이사</t>
  </si>
  <si>
    <t>정성제</t>
  </si>
  <si>
    <t>- 연세대학교 경영학과
- 24.10~현재: 상신브레이크 경리이사</t>
  </si>
  <si>
    <t>박세종</t>
  </si>
  <si>
    <t xml:space="preserve">- 경북대학교 경영대학원 경영학 석사
- 18.03~현재: 상신브레이크 각자 대표이사
- 22.03~현재: 상신브레이크 사장 </t>
  </si>
  <si>
    <t>33년 11개월</t>
  </si>
  <si>
    <t>권순창</t>
  </si>
  <si>
    <t>1965년 02월</t>
  </si>
  <si>
    <t>감사
위원</t>
  </si>
  <si>
    <t>- 경북대학교 경영학 박사
- 현) 경북대학교 경영학부 교수</t>
  </si>
  <si>
    <t>서창현</t>
  </si>
  <si>
    <t>- 영남대학교 경제학 박사
- 현) 대구한의대학교 통상경제학부장</t>
  </si>
  <si>
    <t>5년 9개월</t>
  </si>
  <si>
    <t>이성림</t>
  </si>
  <si>
    <t>- 경북대학교 법과대학
- 현) 변호사</t>
  </si>
  <si>
    <t>장수길</t>
  </si>
  <si>
    <t>1957년 08월</t>
  </si>
  <si>
    <t>연구</t>
  </si>
  <si>
    <t>- 영남대학교 정밀기계공학
- 22.03~현재: 상신브레이크 부사장</t>
  </si>
  <si>
    <t>서병희</t>
  </si>
  <si>
    <t>생산
부문</t>
  </si>
  <si>
    <t>- 경북대학교 경영대학원 경영학 석사
- 16.03~24.02: 상신브레이크 생산/생기전무
- 24.03~현재: 상신브레이크 부사장</t>
  </si>
  <si>
    <t>조중호</t>
  </si>
  <si>
    <t>1961년 04월</t>
  </si>
  <si>
    <t>전무
이사</t>
  </si>
  <si>
    <t xml:space="preserve">- 부산대학교 화학과
- 14.03~현재:상신브레이크 연구전무 </t>
  </si>
  <si>
    <t>새론오토모티브</t>
  </si>
  <si>
    <t>박도순</t>
  </si>
  <si>
    <t>공동대표이사</t>
  </si>
  <si>
    <t>사 장</t>
  </si>
  <si>
    <t>- 한양대학교 자동차공학과 석사
- HL만도(주) Global Brake BU장
- 만도브로제(주) 대표이사(2022~2024)
- 새론오토모티브 공동대표이사(2024~)</t>
  </si>
  <si>
    <t>야마모토
카즈히데</t>
  </si>
  <si>
    <t>1976년 03월</t>
  </si>
  <si>
    <t>개발총괄</t>
  </si>
  <si>
    <t>- 와세다 대학교
- 닛신보브레이크㈜ 개발부 부장대리
- 새론오토모티브 개발총괄(2022~)</t>
  </si>
  <si>
    <t>정경호</t>
  </si>
  <si>
    <t>1958년 02월</t>
  </si>
  <si>
    <t>고문</t>
  </si>
  <si>
    <t>- 한양대학교
- 만도 대표이사 (2015~2017)
- 만도 MCA 본부장(2018~2019)
- 새론오토모티브 공동대표이사(2020~2024)</t>
  </si>
  <si>
    <t>이재원</t>
  </si>
  <si>
    <t>- 연세대학교
- 만도, 만도 신소재(1989~2019)</t>
  </si>
  <si>
    <t>2020.07~</t>
  </si>
  <si>
    <t>김경수</t>
  </si>
  <si>
    <t>- 울산대학교
- 현대자동차(1986~2019)</t>
  </si>
  <si>
    <t>2019.06~</t>
  </si>
  <si>
    <t>김창균</t>
  </si>
  <si>
    <t>1962년 01월</t>
  </si>
  <si>
    <t>- 서울과학기술대학교- 만도(1986~2017)
- 태진정공(2017~2019)
- 새론오토모티브 생산부문장(2021~2024)</t>
  </si>
  <si>
    <t>2020.11~</t>
  </si>
  <si>
    <t>쿠마카와
테츠야</t>
  </si>
  <si>
    <t>- 리츠메이칸대학교
- 닛신보브레이크㈜ 부장(1992 ~ 2017)
- 닛신보브레이크㈜ 이사(2018~)
- TMD Friction GmbH. CEO(2018 ~ 2019)
- 새론오토모티브 재무부문장(2019~2024)
- 새론오토모티브 공동대표이사(2024~)</t>
  </si>
  <si>
    <t>이데 요시오</t>
  </si>
  <si>
    <t>1947년 11월</t>
  </si>
  <si>
    <t>- Nisshin Spinning Co (1970 ~ 2004)
- 닛신보 주식회사 이사(2004 ~ 2009)
- 닛신보 주식회사 상근감사(2009 ~ 2015)
- 새론오토모티브 사외이사(2023~)</t>
  </si>
  <si>
    <t>치카자와
사토시</t>
  </si>
  <si>
    <t>재무부문장</t>
  </si>
  <si>
    <t>- 닛신보새론(상숙)유한공사 총경리(2019~2023)
- 닛신보브레이크 주식회사 사업통괄부장(2023~2024)
- 닛신보브레이크 주식회사 집행임원(2024~)
- 새론오토모티브 재무부문장(2024~)</t>
  </si>
  <si>
    <t>박진영</t>
  </si>
  <si>
    <t>- 고려대학교- 검사(1993 ~ 2012)- 한라그룹 법무실장(2012~2019)
- 법무법인 대륙아주 파트너 변호사(2020~)
- 새론오토모티브 감사(2023~)</t>
  </si>
  <si>
    <t>우종철</t>
  </si>
  <si>
    <t>영업부문장</t>
  </si>
  <si>
    <t>- 경북대학교
- 만도 원가기획팀장(상무보)(1990~2017)
- 새론오토모티브 영업부문장(2018~)</t>
  </si>
  <si>
    <t>2018.06~</t>
  </si>
  <si>
    <t>이덕형</t>
  </si>
  <si>
    <t>생산기술
총괄</t>
  </si>
  <si>
    <t>- 대림대학교
- 만도(1989~2019)
- 새론오토모티브 생산기술 총괄(2021~)</t>
  </si>
  <si>
    <t>2021.11~</t>
  </si>
  <si>
    <t>한종수</t>
  </si>
  <si>
    <t>부공장장</t>
  </si>
  <si>
    <t>- 오산공업전문대학교
- 새론오토모티브(1999~)
- 부공장장(2024~)</t>
  </si>
  <si>
    <t>1999.07~</t>
  </si>
  <si>
    <t>이길형</t>
  </si>
  <si>
    <t>- 충북대학원
- 새론오토모티브(1999~)
- 연구소장(2024~)</t>
  </si>
  <si>
    <t>서연</t>
  </si>
  <si>
    <t>유양석</t>
  </si>
  <si>
    <t>한양대학교 의과대학 의학박사
前) ㈜서연이화(구.한일이화㈜) 대표이사</t>
  </si>
  <si>
    <t>2006.03.17
~</t>
  </si>
  <si>
    <t>임병후</t>
  </si>
  <si>
    <t>1977년 04월</t>
  </si>
  <si>
    <t>기획/IT</t>
  </si>
  <si>
    <t>고려대학교 식량자원학과
강원대학교 법학전문대학원 석사
前) 법무법인 일호 변호사
前) ㈜서연이화 기획실장</t>
  </si>
  <si>
    <t>2023.02.15
~</t>
  </si>
  <si>
    <t>정종근</t>
  </si>
  <si>
    <t>인사총무</t>
  </si>
  <si>
    <t>부경대학교 자원경제학과
現) ㈜서연이화 인사실장</t>
  </si>
  <si>
    <t>2024.01.01
~
2024.12.31</t>
  </si>
  <si>
    <t>박성정</t>
  </si>
  <si>
    <t>성신여자대학교 교육대학원 사회교육 석사
前) ㈜서연오토비전(구.두양산업㈜) 대표이사</t>
  </si>
  <si>
    <t>배우자</t>
  </si>
  <si>
    <t>2015.03.27
~</t>
  </si>
  <si>
    <t>문상천</t>
  </si>
  <si>
    <t>법무 등</t>
  </si>
  <si>
    <t>고려대학교 법학과
고려대경영전문대학원 K-MBA
前) 금호건설㈜ 법무팀장/준법지원인
前) 아시아나항공㈜ 감사실장
現) ㈜서연이화 감사실장 및 기획정보화 임원,
     ㈜나우종합건설 대표이사</t>
  </si>
  <si>
    <t>2018.03.30
~</t>
  </si>
  <si>
    <t>김준우</t>
  </si>
  <si>
    <t>회계/재무</t>
  </si>
  <si>
    <t>중앙대학교 경영학과
공인회계사 (한국, 미국)
前) 딜로이트 안진회계법인 이사
現) ㈜서연씨엔에프 감사</t>
  </si>
  <si>
    <t>2023.03.29
~</t>
  </si>
  <si>
    <t>정동창</t>
  </si>
  <si>
    <t>1959년 03월</t>
  </si>
  <si>
    <t>University of Surrey MBA 
前) 포스코 전무
前) 귀뚜라미에너지 대표
前) 한국섬유산업연합회 상근부회장
前) 대한석유협회 상근부회장</t>
  </si>
  <si>
    <t>2019.03.29
 ~</t>
  </si>
  <si>
    <t>박요찬</t>
  </si>
  <si>
    <t>1961년 11월</t>
  </si>
  <si>
    <t>서울대학교 법학과
고려대학교 정책대학원 겸임교수
前) 한국조세연구원 고문변호사
前) 삼성물산 법률고문
前) 대한변호사협회 세제위원회 위원장
前) 동구바이오제약 사외이사 
現) 법무법인 큰솔 대표변호사</t>
  </si>
  <si>
    <t>2021.03.26
~</t>
  </si>
  <si>
    <t>김갑순</t>
  </si>
  <si>
    <t>서울대학교 경영학과
서울대학교 대학원 경영학 박사(회계학)
前) 기획재정부 세제발전심의위원회 위원
前) 한국거래소 코스닥시장 공시위원회 위원장
現) ㈜신도리코 사외이사
現) 조세심판원 심판관
現) 금융위원회 회계제도심의위원회 위원
現) 동국대학교 경영대학 회계학과 교수</t>
  </si>
  <si>
    <t>2024.03.28
~</t>
  </si>
  <si>
    <t>김기민</t>
  </si>
  <si>
    <t>연세대학교 경영학과
University of Washington MBA(석사)
국립 부경대학교 경영학 박사
前) CJ GLS(現 CJ대한통운) 관리담당 상무 
前) CJ 미디어(現 CJ ENM) 경영지원실장
前) CJ헬로비전(現 LG헬로비전) 경인총괄대표
前) 대한제분그룹, 우리와㈜ 대표이사</t>
  </si>
  <si>
    <t>2023.03.01
~</t>
  </si>
  <si>
    <t>곽원철</t>
  </si>
  <si>
    <t>1972년 05월</t>
  </si>
  <si>
    <t>미래사업</t>
  </si>
  <si>
    <t>KAIST 산업공학과
HEC 파리 고등경영대학원 MBA
前) Schneider Electric 전략임원
前) GS 미래사업팀 상무</t>
  </si>
  <si>
    <t>2022.12.01
~
2024.12.31</t>
  </si>
  <si>
    <t>서연이화</t>
  </si>
  <si>
    <t>강용석</t>
  </si>
  <si>
    <t>업무 총괄</t>
  </si>
  <si>
    <t>부경대 기계공학과
울산대 자동차선박기술대학원
前) ㈜서연이화 생산기술실장 및
     글로벌사업경영실장</t>
  </si>
  <si>
    <t>계열회사
(서연이화)
임원</t>
  </si>
  <si>
    <t>2021.03.26</t>
  </si>
  <si>
    <t>이수익</t>
  </si>
  <si>
    <t>인사재경
담당임원</t>
  </si>
  <si>
    <t>연세대 경영학과
前) ㈜한화갤러리아 상무</t>
  </si>
  <si>
    <t>2018.03.30</t>
  </si>
  <si>
    <t>감사실장,
기획정보화
담당 임원</t>
  </si>
  <si>
    <t>고려대 법학과
고려대경영전문대학원 K-MBA 
前) 금호건설㈜ 법무팀장/준법지원인
前) 아시아나항공㈜ 감사실장
現) ㈜서연 사내이사
現) ㈜나우종합건설 대표이사</t>
  </si>
  <si>
    <t>임원 및
계열회사
(서연이화등)
임원</t>
  </si>
  <si>
    <t>2019.03.22</t>
  </si>
  <si>
    <t>사외이사인
감사위원</t>
  </si>
  <si>
    <t xml:space="preserve">고려대 경영학과
고려대 경영대학원 MBA(회계학 석사)
前) 현대증권 전무
前) KB증권 부사장
前) 앙투엠㈜ 대표
現) SNT다이내믹스㈜ 상근감사 </t>
  </si>
  <si>
    <t>노상도</t>
  </si>
  <si>
    <t>한국과학기술원 기계공학과
서울대 대학원 기계설계학과
(공학석사 및 공학 박사)
前) 한국CDE학회 회장
現) LG이노텍 사외이사, 감사위원
現) IFIP WG 5.7 부회장
現) 성균관대학교 교수
     (시스템경영공학과, 산업공학과)</t>
  </si>
  <si>
    <t>김영재</t>
  </si>
  <si>
    <t>1973년 07월</t>
  </si>
  <si>
    <t>연세대 수학과, 경제학과
前) KPMG 삼정회계법인 이사
前) 한국거래소 상장심사위원
現) ㈜삼진 사외이사
現) 회계법인 리안 전무</t>
  </si>
  <si>
    <t>2022.03.25</t>
  </si>
  <si>
    <t>세방전지</t>
  </si>
  <si>
    <t>이상웅</t>
  </si>
  <si>
    <t>서강대 경영학과 졸업 (1981년)
美 Pennsylvania대학교 Wharton경영대학원 졸업 (1987년)
세방전지㈜ 부사장 (1990년)
세방전지㈜ 대표이사 사장 (1999년)
세방㈜ 대표이사 사장 (1999년)
대한럭비협회 회장 (2015년 03월~2021년 01월)
단국대학교 이사 (2020년)
현 한림공학 한림원 회원
현 세방그룹 회장 (2013년)</t>
  </si>
  <si>
    <t>429월</t>
  </si>
  <si>
    <t>김대웅</t>
  </si>
  <si>
    <t>1965년 12월</t>
  </si>
  <si>
    <t>전남대 화학공학과 졸업 (1990년)
전남대 대학원 신화학소재공학과 졸업 (2017년)
세방전지(주) 광주기술팀장 (2004년)
세방전지(주) 기술연구소장 (2011년)
세방전지(주) 생산본부장 (2016년)
현 
세방전지㈜ 대표이사</t>
  </si>
  <si>
    <t>166월</t>
  </si>
  <si>
    <t>이원석</t>
  </si>
  <si>
    <t>부산대 회계학과 졸업 (2000년)
서울시립대 경영대학원 졸업 (2010년)
GNI실 경영관리팀장 (2013년)
이앤에스글로벌(주) 경영지원 담당임원(2016년)
세방그룹 GNI실장 (2016년)
현 세방전지㈜ 경영관리본부장</t>
  </si>
  <si>
    <t>36월</t>
  </si>
  <si>
    <t>이원섭</t>
  </si>
  <si>
    <t>1991년 03월</t>
  </si>
  <si>
    <t>해외사업/투자
담당임원
전략기획실장</t>
  </si>
  <si>
    <t>美 George Washington 대학교 경영학과 졸업 (2018년)삼정KPMG Deal Advisory 5 (2018년)세방그룹 경영전략실장 (2022년)현 세방전지㈜ 해외사업/투자 담당임원
현 세방전지㈜ 전략기획실장</t>
  </si>
  <si>
    <t>34월</t>
  </si>
  <si>
    <t>무라오오사무</t>
  </si>
  <si>
    <t>일본 돗토리 대학교 공학부 졸업(1982년)
GS Yuasa Corporation 및 
GS Yuasa International 임원(2012년~2015년)
GS Yuasa Corporation 사장 및
GS Yuasa International 사장 (2015년~2024년 6월)
현 GS Yuasa Corporation 회장
현 GS Yuasa International 회장</t>
  </si>
  <si>
    <t>105월</t>
  </si>
  <si>
    <t>윤영식</t>
  </si>
  <si>
    <t>1955년 03월</t>
  </si>
  <si>
    <t>감사위원회
위원장</t>
  </si>
  <si>
    <t>연세대학교 철학과 (1974년 입학)서울지방국세청 조사국 (2005년~2009년)서울지방국세청 감사관실 (2009년~2010년)
구미세무서장 (2011년)
서울지방국세청 조사1국 1과장 (2012년~2013년)
이현 세무법인 부회장 (2013년~2015년)
법무법인 바른 고문 (2015년~2020년)
현 민우세무법인 대표이사</t>
  </si>
  <si>
    <t>전인상</t>
  </si>
  <si>
    <t>감사위원회
위원</t>
  </si>
  <si>
    <t>영남대학교 전자재료공학 석사 (1984년)
삼성SDI LiB 배터리팩 개발팀장 (2002년~2004년)
삼성SDI 기획팀장 (2005년~2009년)
삼성전자 삼성그룹 신사업팀장 (2010년~2013년)
삼성SDI 자동차전지 기획팀장 (2014년~2015년)
삼성SDI 자문 (2016년~2017년)</t>
  </si>
  <si>
    <t>69월</t>
  </si>
  <si>
    <t>이영렬</t>
  </si>
  <si>
    <t>1958년 03월</t>
  </si>
  <si>
    <t>서울대 법학과 졸업 (1981년)
사법연수원 제18기 수료 (1989년)
서울중앙지검 외사부장검사, 청와대 사정비서관 (2006년)
서울남부지방검찰정 검사장 (2013년)
대구지방검찰청 검사장 (2015년 02월)
서울중앙지방검찰청 검사장 (2015년 12월)
현 법무법인 도울 대표변호사</t>
  </si>
  <si>
    <t>33월</t>
  </si>
  <si>
    <t>세원정공</t>
  </si>
  <si>
    <t>장제상</t>
  </si>
  <si>
    <t>ㆍ세원그룹 관리본부장
ㆍ(현)세원정공 대표이사</t>
  </si>
  <si>
    <t>37년 8개월</t>
  </si>
  <si>
    <t>김봉수</t>
  </si>
  <si>
    <t>기술
영업
개발</t>
  </si>
  <si>
    <t>ㆍ세원그룹 영업부문 상무이사
ㆍ세원그룹 개발기술 부서장</t>
  </si>
  <si>
    <t>32년 3개월</t>
  </si>
  <si>
    <t>박상복</t>
  </si>
  <si>
    <t>경영
자문</t>
  </si>
  <si>
    <t>ㆍ현대자동차그룹 기획실 차장
ㆍ성균관대학원 MBA</t>
  </si>
  <si>
    <t>이병찬</t>
  </si>
  <si>
    <t>1948년 03월</t>
  </si>
  <si>
    <t>ㆍ 대구행복한미래재단 이사장
ㆍ 계명대학교 경영학과 교수
ㆍ (사)산학연구원 원장
ㆍ 계명대학교 대학원장</t>
  </si>
  <si>
    <t>ㆍ경북대학교 의과대학원 박사,
ㆍ영남대학교 의과대학 부속병원장
ㆍ(현)영남대학교 의과대학 교수</t>
  </si>
  <si>
    <t>장장이</t>
  </si>
  <si>
    <t>ㆍ세종대 대학원 경영학 박사
ㆍ공정거래위원회 소장
ㆍ법무법인 (유)원 고문</t>
  </si>
  <si>
    <t>신현일</t>
  </si>
  <si>
    <t>1962년 06월</t>
  </si>
  <si>
    <t>ㆍ부산대학교 기계공학석사
ㆍ(전) 현대자동차 생기실장</t>
  </si>
  <si>
    <t>9년 4개월</t>
  </si>
  <si>
    <t>박종건</t>
  </si>
  <si>
    <t>생산</t>
  </si>
  <si>
    <t>ㆍ계명대학교</t>
  </si>
  <si>
    <t>34년 6개월</t>
  </si>
  <si>
    <t>김태용</t>
  </si>
  <si>
    <t>1964년 07월</t>
  </si>
  <si>
    <t>에스엘</t>
  </si>
  <si>
    <t>이 성 엽</t>
  </si>
  <si>
    <t>위스콘신 주립대 경제학과 졸업
드렉셀 대학원 MBA 학위취득</t>
  </si>
  <si>
    <t>최대주주</t>
  </si>
  <si>
    <t>24년 5개월</t>
  </si>
  <si>
    <t>김 한 영</t>
  </si>
  <si>
    <t>1954년 03월</t>
  </si>
  <si>
    <t>대표이사
경영리더</t>
  </si>
  <si>
    <t>경북공전 기계공학 전문학사
(주)에스엘 라이텍 대표이사 
(주)에스엘 서봉 대표이사 
(주)에스엘 라이팅 안산공장 대표</t>
  </si>
  <si>
    <t>45년 5개월</t>
  </si>
  <si>
    <t>서 영 주</t>
  </si>
  <si>
    <t>경영리더</t>
  </si>
  <si>
    <t>기술연구본부
본부장</t>
  </si>
  <si>
    <t>경북대학교 화학과 졸업
경북대학교 화학교육과 석사과정 졸업
에스엘(주) 생산기술센터 센터장
(주)에이치에스엘 일렉트로닉스 대표이사
에스엘(주) 전자공장 총괄공장장
에스엘(주) 전장설계3센터 센터장</t>
  </si>
  <si>
    <t>35년</t>
  </si>
  <si>
    <t>안 경 준</t>
  </si>
  <si>
    <t>1959년 10월</t>
  </si>
  <si>
    <t>동아대학교 상경대학 졸업
경북대학교 대학원 회계학 박사과정수료
삼일회계법인 대구지점 근무
경신회계법인 대표
선일회계법인 총괄대표</t>
  </si>
  <si>
    <t>김 도 성</t>
  </si>
  <si>
    <t>서강대학교 경영학 졸업
Drexel University Ph.D. in Finance
금융감독원 금융투자업인가 외부평가위원회 위원
한국거래소 기업심사위원회 위원
서강대학교 경영대학 교수
한국거래소 분쟁조정심의위원
한국FP학회 회장
서강대학교 경영대학 학장/경영전문대학원장</t>
  </si>
  <si>
    <t>허 문 구</t>
  </si>
  <si>
    <t>1963년 01월</t>
  </si>
  <si>
    <t>사외이사
감사위원
(분리선출)</t>
  </si>
  <si>
    <t>고려대학교 경영학 졸업
고려대학교 대학원 경영학 석/박사과정 졸업
한국전략경영학회 회장 
한국경영학회 부회장 
경북대학교 경영학부 교수</t>
  </si>
  <si>
    <t>이 현 승</t>
  </si>
  <si>
    <t>서울대학교 경영학 졸업
서울대학교 행정대학원 행정학 석사과정 졸업
하버드대학교 행정학 석사 졸업
재정경제부 사무관, 서기관
GE에너지코리아 대표이사 사장
SK증권 대표이사 사장
KB자산운용 대표이사 사장
금융투자협회 비상근 부회장
금융감독원 금융감독자문위원
KB자산운용 경영자문역
LHS자산운용 회장</t>
  </si>
  <si>
    <t>에스엠벡셀</t>
  </si>
  <si>
    <t>유병선</t>
  </si>
  <si>
    <t>- 한국외국어대학교 이란어과
- 롯데대홍기획 상무
- (주)남선알미늄 상무
- (주)에스엠벡셀 각자 대표이사</t>
  </si>
  <si>
    <t>15개월</t>
  </si>
  <si>
    <t>최세환</t>
  </si>
  <si>
    <t>- 서강대학교 경영대학원 경영학 석사
- 캐논코리아 주식회사 대표이사
- (주)에스엠벡셀 각자 대표이사</t>
  </si>
  <si>
    <t>우오현</t>
  </si>
  <si>
    <t>1953년 11월</t>
  </si>
  <si>
    <t>최대주주
임원</t>
  </si>
  <si>
    <t>1년 11개월</t>
  </si>
  <si>
    <t>정한진</t>
  </si>
  <si>
    <t>- 론스타코리아 Asset Manager
- 충남상호저축은행 대표이사
- (주)다은전기 사내이사</t>
  </si>
  <si>
    <t>민철규</t>
  </si>
  <si>
    <t>허심덕</t>
  </si>
  <si>
    <t>유영숙</t>
  </si>
  <si>
    <t>최철욱</t>
  </si>
  <si>
    <t>- 울산대학교 체육학과
- 에너자이저 영업그룹장
- (주)에스엠벡셀 영업본부장</t>
  </si>
  <si>
    <t>11년 3개월</t>
  </si>
  <si>
    <t>이해권</t>
  </si>
  <si>
    <t>경영본부장</t>
  </si>
  <si>
    <t>- 단국대학교 일어일문학과
- 에너자이저 영업기획팀장
- (주)에스엠벡셀 경영관리본부장</t>
  </si>
  <si>
    <t>9년 8개월</t>
  </si>
  <si>
    <t>SJG세종</t>
  </si>
  <si>
    <t>1939년 01월</t>
  </si>
  <si>
    <t>연세대경영대학원
현대자동차(주) 근무</t>
  </si>
  <si>
    <t>계열회사
임원</t>
  </si>
  <si>
    <t>48년 6개월</t>
  </si>
  <si>
    <t>김복용</t>
  </si>
  <si>
    <t>전     무</t>
  </si>
  <si>
    <t>미국법인 법인장</t>
  </si>
  <si>
    <t>한국외국어대학교 경영대학원
미국법인 법인장</t>
  </si>
  <si>
    <t>24년 3개월</t>
  </si>
  <si>
    <t>이상우</t>
  </si>
  <si>
    <t>글로벌품질실 실장</t>
  </si>
  <si>
    <t>현대자동차 근무
SJG세종 글로벌품질실 실장</t>
  </si>
  <si>
    <t>2년 11개월</t>
  </si>
  <si>
    <t>김주리</t>
  </si>
  <si>
    <t>1980년 01월</t>
  </si>
  <si>
    <t>서울대학교 법학전문대학원
DUKE UNIVERSITY</t>
  </si>
  <si>
    <t>1년 7개월</t>
  </si>
  <si>
    <t>김철규</t>
  </si>
  <si>
    <t>상     무</t>
  </si>
  <si>
    <t>태창세종 법인장</t>
  </si>
  <si>
    <t>금오공과대학교
태창세종 법인장</t>
  </si>
  <si>
    <t>27년 1개월</t>
  </si>
  <si>
    <t>조현덕</t>
  </si>
  <si>
    <t>SJG체코 법인장</t>
  </si>
  <si>
    <t>울산대학교
SJG체코 법인장</t>
  </si>
  <si>
    <t>34년 7개월</t>
  </si>
  <si>
    <t>김정민</t>
  </si>
  <si>
    <t>PM실 실장</t>
  </si>
  <si>
    <t>고려대학교 경영대학원
SJG세종 PM실 실장</t>
  </si>
  <si>
    <t>김헌진</t>
  </si>
  <si>
    <t>구매본부 본부장</t>
  </si>
  <si>
    <t>울산대학교
SJG세종 구매본부 본부장</t>
  </si>
  <si>
    <t>25년 5개월</t>
  </si>
  <si>
    <t>김건욱</t>
  </si>
  <si>
    <t>1980년 09월</t>
  </si>
  <si>
    <t>NM본부 본부장</t>
  </si>
  <si>
    <t>서울대학교
SJG세종 NM본부 본부장</t>
  </si>
  <si>
    <t>7년 11개월</t>
  </si>
  <si>
    <t>고성부</t>
  </si>
  <si>
    <t>영업본부 본부장</t>
  </si>
  <si>
    <t>울산대학교
SJG세종 영업본부 본부장</t>
  </si>
  <si>
    <t>김준영</t>
  </si>
  <si>
    <t>신사업영업실 실장</t>
  </si>
  <si>
    <t>국민대학교
SJG세종 신사업영업실 실장</t>
  </si>
  <si>
    <t>서혜숙</t>
  </si>
  <si>
    <t>1948년 11월</t>
  </si>
  <si>
    <t>회     장</t>
  </si>
  <si>
    <t>연세대경영대학원</t>
  </si>
  <si>
    <t>17년 8개월</t>
  </si>
  <si>
    <t>생산관리실 실장</t>
  </si>
  <si>
    <t>동국대학교
SJG세종 생산관리실 실장</t>
  </si>
  <si>
    <t>25년</t>
  </si>
  <si>
    <t>박기홍</t>
  </si>
  <si>
    <t>배기계영업실 실장</t>
  </si>
  <si>
    <t>동국대학교
SJG세종 배기계영업실 실장</t>
  </si>
  <si>
    <t>17년 4개월</t>
  </si>
  <si>
    <t>최형렬</t>
  </si>
  <si>
    <t>기획실 실장</t>
  </si>
  <si>
    <t>고려대학교 경영대학원
SJG세종 기획실 실장</t>
  </si>
  <si>
    <t>19년 10개월</t>
  </si>
  <si>
    <t>김상호</t>
  </si>
  <si>
    <t>영업전략실 실장</t>
  </si>
  <si>
    <t>울산대학교
SJG세종 영업전략실 실장</t>
  </si>
  <si>
    <t>26년 10개월</t>
  </si>
  <si>
    <t>김종훈</t>
  </si>
  <si>
    <t>미래전략TF</t>
  </si>
  <si>
    <t>연세대학교
SJG세종 미래전략TF 담당</t>
  </si>
  <si>
    <t>0년 5개월</t>
  </si>
  <si>
    <t>김용민</t>
  </si>
  <si>
    <t>재경실 실장</t>
  </si>
  <si>
    <t>고려대학교
SJG세종 재경실 실장</t>
  </si>
  <si>
    <t>주세언</t>
  </si>
  <si>
    <t>인사실 실장</t>
  </si>
  <si>
    <t>단국대학교
SJG세종 인사실 실장</t>
  </si>
  <si>
    <t>0년 1개월</t>
  </si>
  <si>
    <t>오경진</t>
  </si>
  <si>
    <t>생산실 실장</t>
  </si>
  <si>
    <t>울산과학대학
SJG세종 생산실 실장</t>
  </si>
  <si>
    <t>권오현</t>
  </si>
  <si>
    <t>1972년 10월</t>
  </si>
  <si>
    <t>멕시코법인 법인장</t>
  </si>
  <si>
    <t>울산대학교 대학원
SJG멕시코 법인장</t>
  </si>
  <si>
    <t>이호성</t>
  </si>
  <si>
    <t>슬로바키아법인 법인장</t>
  </si>
  <si>
    <t>동아대학교
SJG슬로바키아 법인장</t>
  </si>
  <si>
    <t>박정길</t>
  </si>
  <si>
    <t>총괄부회장</t>
  </si>
  <si>
    <t>고려대경영대학원
현대자동차(주) 근무</t>
  </si>
  <si>
    <t>26년 11개월</t>
  </si>
  <si>
    <t>허승현</t>
  </si>
  <si>
    <t>KAIST 공학박사
울산대학교 화학공학 교수</t>
  </si>
  <si>
    <t>김수일</t>
  </si>
  <si>
    <t>법무법인 로펌한영 고문
금융감독원 부원장</t>
  </si>
  <si>
    <t>배정한</t>
  </si>
  <si>
    <t>1957년 10월</t>
  </si>
  <si>
    <t>감     사</t>
  </si>
  <si>
    <t>감   사</t>
  </si>
  <si>
    <t>부산상업고등학교
흥국저축은행 은행장</t>
  </si>
  <si>
    <t>10년 9개월</t>
  </si>
  <si>
    <t>최정연</t>
  </si>
  <si>
    <t>부 회 장</t>
  </si>
  <si>
    <t>건국대학교
현대위아(주) 근무</t>
  </si>
  <si>
    <t>2년 2개월</t>
  </si>
  <si>
    <t>이석길</t>
  </si>
  <si>
    <t>사     장</t>
  </si>
  <si>
    <t>HQ총괄</t>
  </si>
  <si>
    <t>울산대학교
SJG세종 HQ총괄부문 사장</t>
  </si>
  <si>
    <t>1년 1개월</t>
  </si>
  <si>
    <t>이동원</t>
  </si>
  <si>
    <t>부 사 장</t>
  </si>
  <si>
    <t>동아대학교
SJG세종 생산총괄부문 부사장</t>
  </si>
  <si>
    <t>이상국</t>
  </si>
  <si>
    <t>기획총괄</t>
  </si>
  <si>
    <t>DUKE UNIVERSITY
SJG세종 기획총괄부문 부사장</t>
  </si>
  <si>
    <t>3년 5개월</t>
  </si>
  <si>
    <t>노진호</t>
  </si>
  <si>
    <t>생산본부 본부장</t>
  </si>
  <si>
    <t>광운대학교
SJG세종 생산본부 본부장</t>
  </si>
  <si>
    <t>29년 5개월</t>
  </si>
  <si>
    <t>옥현근</t>
  </si>
  <si>
    <t>품질생기본부 본부장</t>
  </si>
  <si>
    <t>동의대학교
SJG세종 품질생기본부 본부장</t>
  </si>
  <si>
    <t>33년 8개월</t>
  </si>
  <si>
    <t>에이엔피</t>
  </si>
  <si>
    <t>전운관</t>
  </si>
  <si>
    <t>1954년 10월</t>
  </si>
  <si>
    <t>경영</t>
  </si>
  <si>
    <t>·(주)에이엔피/(주)용산 회장
·(주)에이엔피 대표이사(현)</t>
  </si>
  <si>
    <t>유재덕</t>
  </si>
  <si>
    <t>1960년 12월</t>
  </si>
  <si>
    <t>·인하대학교 기계공학
·현대기아자동차 구매본부 부장
·(주)코모스 구매, 품질 이사
·(주)에이엔피 부사장(현)</t>
  </si>
  <si>
    <t>박미경</t>
  </si>
  <si>
    <t>·죽산상업고등학교
·(주)에이엔피 재무팀장
·(주)에이엔피 경영관리본부(현)</t>
  </si>
  <si>
    <t>이윤자</t>
  </si>
  <si>
    <t>1947년 08월</t>
  </si>
  <si>
    <t>자문</t>
  </si>
  <si>
    <t>·광주대학교 법학
·광주광역시 정무부시장
·광주여성재단 초대 대표이사</t>
  </si>
  <si>
    <t>배형철</t>
  </si>
  <si>
    <t>·공인회계사 및 세무사
·한양대학교 경영학
·삼일회계법인
·회계법인리안</t>
  </si>
  <si>
    <t>이용우</t>
  </si>
  <si>
    <t>연구
개발</t>
  </si>
  <si>
    <t>·울산대학교 경영학
·(주)용산 개발 부장
·(주)용산 북경 법인장
·(주)에이엔피 PCB사업부(현)</t>
  </si>
  <si>
    <t>김원채</t>
  </si>
  <si>
    <t>영업
구매</t>
  </si>
  <si>
    <t>·남도대학교 전기
·(주)용산 개발관리실 이사
·(주)에이엔피 구매기획연구본부(현)</t>
  </si>
  <si>
    <t>최정수</t>
  </si>
  <si>
    <t>·울산대학교 기계공학
·(주)모베이스전자 자재,물류 총괄 상무
·(주)에이엔피 영업본부(현)</t>
  </si>
  <si>
    <t>윤종주</t>
  </si>
  <si>
    <t>·동아대학교 산업공학
·(주)용산 구매실 상무
·(주)에이엔피 청주 공장장(현)</t>
  </si>
  <si>
    <t>영화금속</t>
  </si>
  <si>
    <t>최동윤</t>
  </si>
  <si>
    <t>일리노이주립대학교 MBA
영화금속</t>
  </si>
  <si>
    <t>발행회사 임원</t>
  </si>
  <si>
    <t>26년</t>
  </si>
  <si>
    <t>장철용</t>
  </si>
  <si>
    <t>경영지원</t>
  </si>
  <si>
    <t>29년</t>
  </si>
  <si>
    <t>조진호</t>
  </si>
  <si>
    <t>조원일</t>
  </si>
  <si>
    <t>가공생산</t>
  </si>
  <si>
    <t>고재일</t>
  </si>
  <si>
    <t>외주개발</t>
  </si>
  <si>
    <t>김교윤</t>
  </si>
  <si>
    <t>마순호</t>
  </si>
  <si>
    <t>부산대대학교 경영학 석사
영화금속</t>
  </si>
  <si>
    <t>33년</t>
  </si>
  <si>
    <t>구자용</t>
  </si>
  <si>
    <t>부산대학교
前)㈜동부팜한농CEO 사장</t>
  </si>
  <si>
    <t>최병진</t>
  </si>
  <si>
    <t>前) 부산은행 부행장</t>
  </si>
  <si>
    <t>강영명</t>
  </si>
  <si>
    <t>前) 한국산업은행 울산지점 부장 지점장</t>
  </si>
  <si>
    <t>이상구</t>
  </si>
  <si>
    <t>설비</t>
  </si>
  <si>
    <t>동의공업전문대
영화금속</t>
  </si>
  <si>
    <t>28년</t>
  </si>
  <si>
    <t>김영문</t>
  </si>
  <si>
    <t>영업,생산</t>
  </si>
  <si>
    <t>동아대학교
영화금속</t>
  </si>
  <si>
    <t>21년</t>
  </si>
  <si>
    <t>김도석</t>
  </si>
  <si>
    <t>소재생산</t>
  </si>
  <si>
    <t>이종수</t>
  </si>
  <si>
    <t>영업,기획</t>
  </si>
  <si>
    <t>유성기업</t>
  </si>
  <si>
    <t>류현석</t>
  </si>
  <si>
    <t>대표이사
사     장</t>
  </si>
  <si>
    <t>중앙대학교 졸업
유성기업(주) 기획실장
유성기업(주) 사장
(2018.1.1~2018.8.8)
유성기업(주) 대표이사 사장
(2018.8.9~현재)
신화정밀 이사
(2010.3~현재)
Y&amp;T파워텍 이사
(2009.3~2014.3.26)
Y&amp;T파워텍 대표이사 사장 
(2014.3.27~현재)
동서페더럴모굴(주) 이사
(2017.12~현재)
코어텍(주) 이사
(2020.3.18~현재)
중국CUPR 부동사장
(2021.4~현재)
중국RSP 동사
(2021.4~현재)
부솔이피티(주) 대표이사
(2023.6.21~현재)</t>
  </si>
  <si>
    <t>최종일</t>
  </si>
  <si>
    <t>영동공장
공장장</t>
  </si>
  <si>
    <t>서울산업대학교 공과대학
영동공장 기술담당
(2010.1∼2015.12)영동공장 부공장장 
(2015.1∼2018.12)
영동공장 공장장
(2019.1.1∼현재)
코어텍(주) 이사
(2020.3.18~현재)
부솔이피티(주) 이사
(2023.6.21~현재)</t>
  </si>
  <si>
    <t>이종범</t>
  </si>
  <si>
    <t>아산공장
공장장</t>
  </si>
  <si>
    <t>한양대학교 정밀기계공학과
품질보증부 부장
(2004.8∼2012.8)
품질보증 담당
(2012.8~2020.5)아산공장 부공장장
(2020.6~2020.6)
아산공장 공장장
(2020.7~현재)
신화정밀 이사
(2021.3~현재)
중국CUPR 동사
(2021.4~현재)
중국RSP 동사
(2021.4~현재)</t>
  </si>
  <si>
    <t>양원모</t>
  </si>
  <si>
    <t>1944년 07월</t>
  </si>
  <si>
    <t>성균관대학교 경영학과 졸업
한국상업은행 영업1본부 부부장, 
한남동 지점장, 롯데 월드 지점장, 
오사카 지점장, 토쿄 지점장
(1970.12.4∼1999.2)
신화정밀(주) 대표이사 사장
(1999.3∼2004.3)
유성기업(주) 사외이사
(2020.3.24~현재)</t>
  </si>
  <si>
    <t>심광섭</t>
  </si>
  <si>
    <t>1948년 07월</t>
  </si>
  <si>
    <t>한양대학교 기계공학과 졸업
한라중공업(주) 부사장
(1973.1~1997.12)
(주)수산중공업 대표이사
(1999.10~2005.10)
청송중앙알미늄(주) 사장
(2006.7~2007.12)
(주)DAS 중국법인 법인장
(2009.9~2011.12)
(주)수산중공업 상임고문
(2013.1~2014.12)
유성기업(주) 사외이사
(2021.3.25~현재)</t>
  </si>
  <si>
    <t>소영수</t>
  </si>
  <si>
    <t>동국대학교 경영학과 졸업
우리은행 입사
(1978.09)
기업영업지점, 오산남지점, 과천지점
외환사업부장, 한남동지점장
(2006.12∼2016.05)
우리카드 채권관리부 관리역
(2016.06∼2016.12) 
한국주택금융공사 주택연금 상담역
(2017.01∼현재)
유성기업(주) 사외이사 감사위원
(2022.3~현재)</t>
  </si>
  <si>
    <t>이엔플러스</t>
  </si>
  <si>
    <t>최용인
(주1)</t>
  </si>
  <si>
    <t>1980년 07월</t>
  </si>
  <si>
    <t>전북대학교 경영학과
현) (주)이엔플러스 대표이사</t>
  </si>
  <si>
    <t>39개월</t>
  </si>
  <si>
    <t>강태경
(주2)</t>
  </si>
  <si>
    <t>사업</t>
  </si>
  <si>
    <t>삼성SDI 책임연구원현) (주)이엔플러스 대표이사</t>
  </si>
  <si>
    <t>이준규</t>
  </si>
  <si>
    <t>1965년 04월</t>
  </si>
  <si>
    <t>현) ㈜아이엠 이사 전) ㈜더베스트유앰 대표이사㈜디에이치산업 대표이사장안실업전문대학 졸업</t>
  </si>
  <si>
    <t>33개월</t>
  </si>
  <si>
    <t>김기범
(주1)</t>
  </si>
  <si>
    <t>1994년 03월</t>
  </si>
  <si>
    <t>고려대학교 일반대학원 통계학과
현) 라이나생명보험 데이터분석팀</t>
  </si>
  <si>
    <t>김세중</t>
  </si>
  <si>
    <t>현) ㈜유오디그룹 이사
전) 퀄리플로나라테크(주)전) 케이앤피인베스트먼트(주)
중앙대학교 법학과 졸업</t>
  </si>
  <si>
    <t>박종신
(주1)</t>
  </si>
  <si>
    <t>경희대학교 회계학과
University of Washington MBA
전) ㈜메디켐  CFO
전) ㈜태경코엠 CFO
전) ㈜디앤액트 CFO</t>
  </si>
  <si>
    <t>위금숙
(주1)</t>
  </si>
  <si>
    <t>동국대학교 전자계산학과
동국대학교 대학원 컴퓨터공학과 소프트웨어 공학박사
전) 기획예산처 정부개혁실 전임전문위원
전) 동국대학교 융합소프트웨어교육원 교수
현) 위기관리연구소 소장
현) 행정안전부 안전정책자문위원회 위원
현) 서울시 안전관리위원회 위원</t>
  </si>
  <si>
    <t>인지컨트롤스</t>
  </si>
  <si>
    <t>정구용</t>
  </si>
  <si>
    <t>1945년 07월</t>
  </si>
  <si>
    <t>대표이사회장</t>
  </si>
  <si>
    <t>한국산업기술대학교 경영학 박사(명예)
(現)(사)한국상장회사협의회 회장</t>
  </si>
  <si>
    <t>2024.03.28-
2027.03.27</t>
  </si>
  <si>
    <t>정혜승</t>
  </si>
  <si>
    <t>연세대학교 심리학과 졸업Washington Univ MBA (現)(주)인지디스플레이 대표이사</t>
  </si>
  <si>
    <t>이재혁</t>
  </si>
  <si>
    <t>성균관대학교 대학원(법학박사)
(前)상장회사협의회 정책 1본부장
(現)한국회계정보학회 부회장
(現)상장회사협의회 전무</t>
  </si>
  <si>
    <t>2022.03.29-
2025.03.28</t>
  </si>
  <si>
    <t>최미영</t>
  </si>
  <si>
    <t>전북대학교 전산통계학과 
스카우트 상무 
㈜헬로우파트너스 대표</t>
  </si>
  <si>
    <t>2023.03.26- 
2026.03.27</t>
  </si>
  <si>
    <t>인팩</t>
  </si>
  <si>
    <t>최오길</t>
  </si>
  <si>
    <t>1942년 01월</t>
  </si>
  <si>
    <t>고려대학교 경영대학원
동신제지공업(주)대표이사</t>
  </si>
  <si>
    <t>34년 00개월</t>
  </si>
  <si>
    <t>권영대</t>
  </si>
  <si>
    <t>샤시구동
설계실장</t>
  </si>
  <si>
    <t>영남공업전문대학 기계전공</t>
  </si>
  <si>
    <t>이정대</t>
  </si>
  <si>
    <t>종합기획
부문장</t>
  </si>
  <si>
    <t>부산대학교 대학원 무역학
삼하인파극기차부건유한공사 
법인장</t>
  </si>
  <si>
    <t>김우권</t>
  </si>
  <si>
    <t>영업
부문장</t>
  </si>
  <si>
    <t>목원대학교 경영학전공</t>
  </si>
  <si>
    <t>설영일</t>
  </si>
  <si>
    <t>경영지원
부문장</t>
  </si>
  <si>
    <t>단국대학교 전기공학전공
동양매직(SK매직)</t>
  </si>
  <si>
    <t>이양우</t>
  </si>
  <si>
    <t>생산기술
개발실장</t>
  </si>
  <si>
    <t>서울과학기술대학교 
제어계측공학과
현대모비스(주) 생산기술실</t>
  </si>
  <si>
    <t>3년 04개월</t>
  </si>
  <si>
    <t>권학수</t>
  </si>
  <si>
    <t>전력변환
설계실장</t>
  </si>
  <si>
    <t>서울대학교 대학원 전기공학전공
(주)휴멕스이브이 대표이사
(주)엘지전자 주임연구원</t>
  </si>
  <si>
    <t>2년 03개월</t>
  </si>
  <si>
    <t>안준현</t>
  </si>
  <si>
    <t>제천
공장장</t>
  </si>
  <si>
    <t>강원대학교 산업공학과
(주)KET 경영지원본부 본부장
(주)에스제이엠 품질본부 본부장</t>
  </si>
  <si>
    <t>0년 3개월</t>
  </si>
  <si>
    <t>박재민</t>
  </si>
  <si>
    <t>이사회 및
감사위원회
운영위원</t>
  </si>
  <si>
    <t>국민대학교 회계학과 
 (현) 대현회계법인 상무이사</t>
  </si>
  <si>
    <t>2년 10개월</t>
  </si>
  <si>
    <t>김경석</t>
  </si>
  <si>
    <t>1977년 09월</t>
  </si>
  <si>
    <t>미시간대학 로스쿨 J.D 졸업
White &amp; Case LLP, Seoul 변호사
(현) 법무법인 태평양 시니어 변호사</t>
  </si>
  <si>
    <t>정준모</t>
  </si>
  <si>
    <t>서울대학교 영어영문학과
세운BNC(주) 부사장
(현) 세운BNC(주) 대표이사</t>
  </si>
  <si>
    <t>최웅선</t>
  </si>
  <si>
    <t>대표이사
(부회장)</t>
  </si>
  <si>
    <t>뉴저지주립대학원 MBA
인팩이피엠(주) 대표이사</t>
  </si>
  <si>
    <t>29년 04개월</t>
  </si>
  <si>
    <t>최장돈</t>
  </si>
  <si>
    <t>1962년 03월</t>
  </si>
  <si>
    <t>대표이사
(사장)</t>
  </si>
  <si>
    <t>영남대학교 전기공학
현대자동차 남양연구소
현대모비스 진천공장장</t>
  </si>
  <si>
    <t>2년 06개월</t>
  </si>
  <si>
    <t>채귀한</t>
  </si>
  <si>
    <t>기술연구소 총괄</t>
  </si>
  <si>
    <t>한양대학교 전기공학현대자동차 전자시험 개발실장
현대모비스 메카트로닉스 
개발센터장</t>
  </si>
  <si>
    <t>최중선</t>
  </si>
  <si>
    <t>1974년 02월</t>
  </si>
  <si>
    <t>북미
사무소장</t>
  </si>
  <si>
    <t>미시간주립대학원 MBA
인팩일렉스(주) 사업부</t>
  </si>
  <si>
    <t>권태성</t>
  </si>
  <si>
    <t>충주
공장장</t>
  </si>
  <si>
    <t>건국대학교 기계공학</t>
  </si>
  <si>
    <t>김주석</t>
  </si>
  <si>
    <t>품질
개발부문장</t>
  </si>
  <si>
    <t>서울대학교 기계설계
현대자동차 전자품질기술실</t>
  </si>
  <si>
    <t>박준권</t>
  </si>
  <si>
    <t>구매본부
부문장</t>
  </si>
  <si>
    <t>계명대학교 회계학
INFAC North America Inc 
법인장</t>
  </si>
  <si>
    <t>도성원</t>
  </si>
  <si>
    <t xml:space="preserve">재경
부문장 </t>
  </si>
  <si>
    <t>옥스포드브룩스대학원 MBA
CJ주식회사 재무팀 부장</t>
  </si>
  <si>
    <t>일진하이솔루스</t>
  </si>
  <si>
    <t>양성모</t>
  </si>
  <si>
    <t>현) 일진하이솔루스(주) 대표이사
전) 볼보건설기계 생산 전략 총괄 부사장
전) 볼보그룹코리아 대표이사</t>
  </si>
  <si>
    <t>윤영길</t>
  </si>
  <si>
    <t>생산부문</t>
  </si>
  <si>
    <t>현) 일진하이솔루스(주) 전무이사
전) (주)일진유니스코 상무
전) 일진머티리얼즈(주) 상무</t>
  </si>
  <si>
    <t>11년3개월</t>
  </si>
  <si>
    <t>한성권</t>
  </si>
  <si>
    <t>현) 한국타이어 사외이사
전) 현대차 정몽구 재단 부이사장
전) 현대자동차 상용사업담당 사장</t>
  </si>
  <si>
    <t>김학선</t>
  </si>
  <si>
    <t>기타
비상무이사</t>
  </si>
  <si>
    <t>현) 도레이첨단소재(주)복합재료사업본부장
전) 도레이첨단소재(주)수지케미칼사업부판매팀장</t>
  </si>
  <si>
    <t>특수관계자임원</t>
  </si>
  <si>
    <t>윤석열</t>
  </si>
  <si>
    <t>1955년 01월</t>
  </si>
  <si>
    <t>현) R&amp;D 경영연구소 대표
전) 서울대학교 융합기술원 연구위원
전) 한양대학교 에너지공학과 특임교수</t>
  </si>
  <si>
    <t>조현준</t>
  </si>
  <si>
    <t>PM마케팅부문</t>
  </si>
  <si>
    <t>현) PM마케팅부문장</t>
  </si>
  <si>
    <t>1년7개월</t>
  </si>
  <si>
    <t>황재원</t>
  </si>
  <si>
    <t>Transport사업부문</t>
  </si>
  <si>
    <t>현) Transport사업부장</t>
  </si>
  <si>
    <t>10년</t>
  </si>
  <si>
    <t>유계형</t>
  </si>
  <si>
    <t>연구개발부문</t>
  </si>
  <si>
    <t>현) 연구개발부문장</t>
  </si>
  <si>
    <t>22년</t>
  </si>
  <si>
    <t>김성희</t>
  </si>
  <si>
    <t>경영지원부문</t>
  </si>
  <si>
    <t>현) 경영지원실장</t>
  </si>
  <si>
    <t>4년</t>
  </si>
  <si>
    <t>지엠비코리아</t>
  </si>
  <si>
    <t>구교성</t>
  </si>
  <si>
    <t>1946년 05월</t>
  </si>
  <si>
    <t>GMB CORP. 대표이사</t>
  </si>
  <si>
    <t>사실상
지배주주</t>
  </si>
  <si>
    <t>정세영</t>
  </si>
  <si>
    <t>부산대 금속공학과 졸업
FAG베어링코리아(주) 근무</t>
  </si>
  <si>
    <t>1990년 09월
~ 현재</t>
  </si>
  <si>
    <t>송병영</t>
  </si>
  <si>
    <t>성균관대 기계공학과 졸업
삼성전기(주) 근무</t>
  </si>
  <si>
    <t>1999년 04월
~ 현재</t>
  </si>
  <si>
    <t>허준영</t>
  </si>
  <si>
    <t>감사위원장</t>
  </si>
  <si>
    <t>고려대학교 경영학과 졸업
삼덕회계법인 근무</t>
  </si>
  <si>
    <t>2019년 03월
~ 현재</t>
  </si>
  <si>
    <t>이정환</t>
  </si>
  <si>
    <t>한양대학교 정밀기계공학과 졸업
창원산업진흥원장</t>
  </si>
  <si>
    <t>2020년 03월
~ 현재</t>
  </si>
  <si>
    <t>황석보</t>
  </si>
  <si>
    <t>부산대학교 법학과 졸업
법무법인(유) '다율' 대표 변호사</t>
  </si>
  <si>
    <t>2023년 03월
~ 현재</t>
  </si>
  <si>
    <t>진양홀딩스</t>
  </si>
  <si>
    <t>양규모</t>
  </si>
  <si>
    <t>1943년 04월</t>
  </si>
  <si>
    <t>사내
이사
의장</t>
  </si>
  <si>
    <t>2,008.01.02 ~</t>
  </si>
  <si>
    <t>양준영</t>
  </si>
  <si>
    <t>대표
이사
회장</t>
  </si>
  <si>
    <t>2008.01.02 ~</t>
  </si>
  <si>
    <t>최창호</t>
  </si>
  <si>
    <t>1958년 01월</t>
  </si>
  <si>
    <t>대표
이사
부사장</t>
  </si>
  <si>
    <t>-울산대학교 경영대학원 졸업
-(주)진양홀딩스 부사장(현)</t>
  </si>
  <si>
    <t>계열
회사
임원</t>
  </si>
  <si>
    <t>2023.03.17 ~</t>
  </si>
  <si>
    <t>박지동</t>
  </si>
  <si>
    <t>2024.03.15 ~</t>
  </si>
  <si>
    <t>권오철</t>
  </si>
  <si>
    <t>1953년 08월</t>
  </si>
  <si>
    <t>2021.03.19 ~</t>
  </si>
  <si>
    <t>정영해</t>
  </si>
  <si>
    <t>집행
이사</t>
  </si>
  <si>
    <t>2012.02.14 ~</t>
  </si>
  <si>
    <t>체시스</t>
  </si>
  <si>
    <t>이명곤</t>
  </si>
  <si>
    <t>한양대학교 경영학과 
현)(주)체시스 대표이사 회장</t>
  </si>
  <si>
    <t>32년 11개월</t>
  </si>
  <si>
    <t>윤희석</t>
  </si>
  <si>
    <t>경북대학교 기계공학과/
전)㈜명신 이사
현) ㈜체시스 상무이사</t>
  </si>
  <si>
    <t>6개월</t>
  </si>
  <si>
    <t>김성광</t>
  </si>
  <si>
    <t>업무
총괄</t>
  </si>
  <si>
    <t>서울대학교 화학공학과
현) (주)체시스 대표이사 사장</t>
  </si>
  <si>
    <t>10년 7개월</t>
  </si>
  <si>
    <t>이준성</t>
  </si>
  <si>
    <t>1989년 10월</t>
  </si>
  <si>
    <t>관리</t>
  </si>
  <si>
    <t>컬럼비아 대학원 졸업
현) (주)체시스 부사장</t>
  </si>
  <si>
    <t>2년 1개월</t>
  </si>
  <si>
    <t>박준태</t>
  </si>
  <si>
    <t>영남대학교 축산경영학과
현) (주)체시스 부사장</t>
  </si>
  <si>
    <t>12년 9개월</t>
  </si>
  <si>
    <t>장성만</t>
  </si>
  <si>
    <t>경북대학교 경제학과
현) 중정회계법인 부대표</t>
  </si>
  <si>
    <t>1년 4개월</t>
  </si>
  <si>
    <t>이상선</t>
  </si>
  <si>
    <t>1957년 01월</t>
  </si>
  <si>
    <t>서울대학교 법학과
전) 법무법인 중원 대표</t>
  </si>
  <si>
    <t>4년 4개월</t>
  </si>
  <si>
    <t>정재건</t>
  </si>
  <si>
    <t>금오공과대학교 전자과
전) (주)SMC 이사
현) (주)체시스 이사</t>
  </si>
  <si>
    <t>이만수</t>
  </si>
  <si>
    <t>해외담당</t>
  </si>
  <si>
    <t>아주대학교 기계공학
전)한국지엠 상무
현) (주)체시스 부사장</t>
  </si>
  <si>
    <t>이용태</t>
  </si>
  <si>
    <t>이사대우</t>
  </si>
  <si>
    <t>영남대학교 기계공학과/
현) ㈜체시스 이사대우</t>
  </si>
  <si>
    <t>케이비아이동국실업</t>
  </si>
  <si>
    <t>박효상</t>
  </si>
  <si>
    <t>1958년 09월</t>
  </si>
  <si>
    <t>학력: 한국외국어대
경력: 케이비오토텍(주) 대표이사</t>
  </si>
  <si>
    <t>특수
관계인</t>
  </si>
  <si>
    <t>12년 7개월</t>
  </si>
  <si>
    <t>김용희</t>
  </si>
  <si>
    <t>학력: 인하대
경력: 현대모비스(주) 김천공장장</t>
  </si>
  <si>
    <t>10개월</t>
  </si>
  <si>
    <t>신동주</t>
  </si>
  <si>
    <t>학력: 부경대
경력: KBI동국실업(주) 부장</t>
  </si>
  <si>
    <t>한희원</t>
  </si>
  <si>
    <t>1958년 05월</t>
  </si>
  <si>
    <t>학력: IUPUI 졸업(LL.M)
경력: 춘천지방검찰청 속초지청장</t>
  </si>
  <si>
    <t>한명로</t>
  </si>
  <si>
    <t>1950년 09월</t>
  </si>
  <si>
    <t>상근감사</t>
  </si>
  <si>
    <t>경력: 남대문세무서장(부이사관)
한국외국어대학교 경영대학원 교수</t>
  </si>
  <si>
    <t>7년 1개월</t>
  </si>
  <si>
    <t>손동일</t>
  </si>
  <si>
    <t>학력: 울산대 대학원
경력: KBI동국실업(주) 부장</t>
  </si>
  <si>
    <t>서현호</t>
  </si>
  <si>
    <t>학력: 숭실대
경력: KBI동국실업(주) 부장</t>
  </si>
  <si>
    <t>권순호</t>
  </si>
  <si>
    <t>학력: 계명대
경력: KBI동국실업(주) 부장</t>
  </si>
  <si>
    <t>이민호</t>
  </si>
  <si>
    <t>학력: 공주대
경력: KBI동국실업(주) 부장</t>
  </si>
  <si>
    <t>태원물산</t>
  </si>
  <si>
    <t>남기영</t>
  </si>
  <si>
    <t>1954년 09월</t>
  </si>
  <si>
    <t>대표이사
사  장</t>
  </si>
  <si>
    <t>·University of  Hartford 대학원
·태원물산(주)상무이사</t>
  </si>
  <si>
    <t>김재범</t>
  </si>
  <si>
    <t>자동차부품사업부 공장장</t>
  </si>
  <si>
    <t>·계명대학교 경영학과
·태원물산(주) 비등기이사</t>
  </si>
  <si>
    <t>9년</t>
  </si>
  <si>
    <t>남윤현</t>
  </si>
  <si>
    <t>경영관리본부장(겸,신규사업담당)</t>
  </si>
  <si>
    <t>·Michigan State University
·'15~'22   태원물산(주) 신규
    사업팀(대리~이사대우)
' 22~'23.03  태원물산(주)
  비등기임원</t>
  </si>
  <si>
    <t>박종국</t>
  </si>
  <si>
    <t>1950년 10월</t>
  </si>
  <si>
    <t>사외이사
(감사위원장)</t>
  </si>
  <si>
    <t>·(前)태원물산(주) 사내이사</t>
  </si>
  <si>
    <t>장우혁</t>
  </si>
  <si>
    <t>1985년 06월</t>
  </si>
  <si>
    <t>'12~'19   (주)삼경에프에스
 '20~현재 (주)트레이드테크
 대표이사</t>
  </si>
  <si>
    <t>이정현</t>
  </si>
  <si>
    <t>1985년 10월</t>
  </si>
  <si>
    <t>·서울시립대학교 졸업 
·공인회계사 
·現,케이알앤파트너스 상무</t>
  </si>
  <si>
    <t>강우진</t>
  </si>
  <si>
    <t>·한양대학교 공과대학원
   (공학석사) 
·신전테크원 특허사무소 근무</t>
  </si>
  <si>
    <t>티에이치엔</t>
  </si>
  <si>
    <t>채철</t>
  </si>
  <si>
    <t>1942년 11월</t>
  </si>
  <si>
    <t>ㆍ서울대 금속공학
ㆍ공산중학교 이사장(현)
ㆍ대한수상스키협회 회장(전)
ㆍ(주)티에이치엔/(주)제이에스엔 명예회장</t>
  </si>
  <si>
    <t>39년8개월</t>
  </si>
  <si>
    <t>신상훈</t>
  </si>
  <si>
    <t>ㆍ경희대 경영학과
ㆍ현대자동차 근무(전)
ㆍ20.08~ 현재:티에이치엔 근무</t>
  </si>
  <si>
    <t>4년5개월</t>
  </si>
  <si>
    <t>김지윤</t>
  </si>
  <si>
    <t>사업개발</t>
  </si>
  <si>
    <t>ㆍ연세대 화학공학 박사
ㆍLG이노텍 근무(전)
ㆍ22.01~ 현재:티에이치엔 근무</t>
  </si>
  <si>
    <t>신효갑</t>
  </si>
  <si>
    <t>ㆍ계명대 산업공학과
ㆍ92.01~ 현재:티에이치엔 근무</t>
  </si>
  <si>
    <t>32년11개월</t>
  </si>
  <si>
    <t>김동준</t>
  </si>
  <si>
    <t>1964년 04월</t>
  </si>
  <si>
    <t>산동삼진
담당</t>
  </si>
  <si>
    <t>ㆍ영남대 경영학과
ㆍ90.08~ 현재:티에이치엔 근무</t>
  </si>
  <si>
    <t>34년4개월</t>
  </si>
  <si>
    <t>권혁중</t>
  </si>
  <si>
    <t>파라과이
담당</t>
  </si>
  <si>
    <t>ㆍ대구대 영어영문학과
ㆍ10.01~ 현재:티에이치엔 근무</t>
  </si>
  <si>
    <t>15년</t>
  </si>
  <si>
    <t>한영덕</t>
  </si>
  <si>
    <t>ㆍ부산대 법학과
ㆍ현대자동차 근무(전)
ㆍ24.08~ 현재:티에이치엔 근무</t>
  </si>
  <si>
    <t>5개월</t>
  </si>
  <si>
    <t>이광연</t>
  </si>
  <si>
    <t>ㆍ(주)티에이치엔/(주)제이에스엔 대표이사 회장</t>
  </si>
  <si>
    <t>6년4개월</t>
  </si>
  <si>
    <t>채승훈</t>
  </si>
  <si>
    <t>ㆍ미국 세인트루이스 경영대학원 졸업(MBA)
ㆍ금융투자협회 근무(전)
ㆍ(주)티에이치엔/(주)제이에스엔 사장</t>
  </si>
  <si>
    <t>김현식</t>
  </si>
  <si>
    <t>재무실</t>
  </si>
  <si>
    <t>ㆍ대구대 회계학과
ㆍ02.12~ 현재:티에이치엔 근무</t>
  </si>
  <si>
    <t>22년1개월</t>
  </si>
  <si>
    <t>박노하</t>
  </si>
  <si>
    <t>1949년 02월</t>
  </si>
  <si>
    <t>ㆍ계명대 경영학 박사
ㆍ(주)에스엘라이팅  대표이사(전)</t>
  </si>
  <si>
    <t>정선구</t>
  </si>
  <si>
    <t>1948년 12월</t>
  </si>
  <si>
    <t>ㆍ서울대학교 경영학과
ㆍ한국국방연구원 부원장 (전)
ㆍ공군발전협회(사단)항공 우주력 발전연구원 
   위원장 (전)</t>
  </si>
  <si>
    <t>8년9개월</t>
  </si>
  <si>
    <t>최현순</t>
  </si>
  <si>
    <t>기술지원</t>
  </si>
  <si>
    <t>ㆍ중앙대 전기공학과
ㆍ99.02 ~ 현재:티에이치엔 근무</t>
  </si>
  <si>
    <t>25년10개월</t>
  </si>
  <si>
    <t>전익균</t>
  </si>
  <si>
    <t>연구개발</t>
  </si>
  <si>
    <t>ㆍ인하대학교 전자공학과
ㆍ현대자동차 근무(전)
ㆍ17.07~ 현재:티에이치엔 근무</t>
  </si>
  <si>
    <t>7년6개월</t>
  </si>
  <si>
    <t>엄재원</t>
  </si>
  <si>
    <t>ㆍ동명전문대 전기학과
ㆍ현대자동차 근무(전)
ㆍ18.05~ 현재:티에이치엔 근무</t>
  </si>
  <si>
    <t>6년8개월</t>
  </si>
  <si>
    <t>평화산업</t>
  </si>
  <si>
    <t>김종석</t>
  </si>
  <si>
    <t>1953년 02월</t>
  </si>
  <si>
    <t>·인하대학교 금속공학과
·現 평화오일씰공업(주) 이사 회장
·現 평화홀딩스(주) 이사 회장</t>
  </si>
  <si>
    <t>18년 6개월</t>
  </si>
  <si>
    <t>성길주</t>
  </si>
  <si>
    <t>생산
담당</t>
  </si>
  <si>
    <t>·현대모비스(주) 상무</t>
  </si>
  <si>
    <t>황의찬</t>
  </si>
  <si>
    <t>연구
개발
담당</t>
  </si>
  <si>
    <t>7개월</t>
  </si>
  <si>
    <t>채광수</t>
  </si>
  <si>
    <t>영업
기획
담당</t>
  </si>
  <si>
    <t>·삼성코닝(주) 과장
·현대기계(주) 부장</t>
  </si>
  <si>
    <t>18년 10개월</t>
  </si>
  <si>
    <t>박종수</t>
  </si>
  <si>
    <t>·평화산업(주) 부장</t>
  </si>
  <si>
    <t>29년 1개월</t>
  </si>
  <si>
    <t>박상욱</t>
  </si>
  <si>
    <t>23년 1개월</t>
  </si>
  <si>
    <t>황보철</t>
  </si>
  <si>
    <t>품질
담당</t>
  </si>
  <si>
    <t>23년 9개월</t>
  </si>
  <si>
    <t>허노영</t>
  </si>
  <si>
    <t>26년 1개월</t>
  </si>
  <si>
    <t>김동훈</t>
  </si>
  <si>
    <t>생산
기술
담당</t>
  </si>
  <si>
    <t>·평화오일씰공업(주) 부장</t>
  </si>
  <si>
    <t>14년</t>
  </si>
  <si>
    <t>황순용</t>
  </si>
  <si>
    <t>1956년 10월</t>
  </si>
  <si>
    <t xml:space="preserve">·동아대학교 경제학과
·현대모비스 상무
·現 평화오일씰공업㈜ 이사
·現 평화기공㈜ 이사
·現 평화씨엠비㈜ 이사
·現 ㈜평화이엔지 이사
·現 ㈜피엔디티 이사
·現 창인인재개발원(주) 대표이사
·現 (주)피에프에스 대표이사·現 평화홀딩스(주) 대표이사 </t>
  </si>
  <si>
    <t>4년 6개월</t>
  </si>
  <si>
    <t>김주영</t>
  </si>
  <si>
    <t>1982년 09월</t>
  </si>
  <si>
    <t>대표이사
부사장</t>
  </si>
  <si>
    <t>관리
총괄</t>
  </si>
  <si>
    <t>·Loyola University 경영학과
·現 ㈜엠제이비전테크 대표이사·現 평화기공㈜ 대표이사·現 평화씨엠비㈜ 대표이사·現 ㈜평화이엔지 대표이사·現 평화홀딩스㈜ 대표이사</t>
  </si>
  <si>
    <t>특수
관계자</t>
  </si>
  <si>
    <t>배한</t>
  </si>
  <si>
    <t>생산
총괄</t>
  </si>
  <si>
    <t>·부산대학교 정밀기계공학과·Cranfield University 자동차공학과
·현대모비스㈜ 상무·㈜피에프에스 전무</t>
  </si>
  <si>
    <t>김효재</t>
  </si>
  <si>
    <t>품질
총괄</t>
  </si>
  <si>
    <t>·경일대학교 기계설계과
·평화산업(주) 부장</t>
  </si>
  <si>
    <t>18년 1개월</t>
  </si>
  <si>
    <t>배일</t>
  </si>
  <si>
    <t>감사
위원회</t>
  </si>
  <si>
    <t>·성균관대학교 회계학과·성균관대학교 회계학 석사·삼일회계법인 근무
·배일세무회계사무소 대표·서일회계법인
·동아회계법인
·구미세무서 납세자보호위원
·금오공과대학교 재정위원
·現 동아세무회계사무소 대표</t>
  </si>
  <si>
    <t>임효택</t>
  </si>
  <si>
    <t>·영남대학교 법학과·DGB대구은행 부행장·DGB생명 전무·DGB신용정보 대표이사</t>
  </si>
  <si>
    <t>이상룡</t>
  </si>
  <si>
    <t>1957년 09월</t>
  </si>
  <si>
    <t>·서울대학교 기계공학과·한국과학기술연구원(KAIST)   기계공학 석사·Georgia Institute of    Technology 기계공학 박사·대구테크노파크 본부장·경북대학교 HuStar 로봇사업   인력양성사업단장·
경북대학교 기계공학부 교수·現 경북대학교 명예교수</t>
  </si>
  <si>
    <t>장우진</t>
  </si>
  <si>
    <t>한국무브넥스</t>
  </si>
  <si>
    <t>이현덕</t>
  </si>
  <si>
    <t>1958년 10월</t>
  </si>
  <si>
    <t>총괄업무</t>
  </si>
  <si>
    <t>박용덕</t>
  </si>
  <si>
    <t>경영관리업무</t>
  </si>
  <si>
    <t>김오영</t>
  </si>
  <si>
    <t>재무</t>
  </si>
  <si>
    <t>34년</t>
  </si>
  <si>
    <t>한상호</t>
  </si>
  <si>
    <t>박일종</t>
  </si>
  <si>
    <t>한국타이어앤테크놀로지</t>
  </si>
  <si>
    <t>이수일</t>
  </si>
  <si>
    <t>한국타이어앤테크놀로지 CEO</t>
  </si>
  <si>
    <t>경북대(학사) 
Michigan State University(MBA석사)
한국타이어앤테크놀로지 사장
現) 한국타이어앤테크놀로지 부회장</t>
  </si>
  <si>
    <t>2024.03.28</t>
  </si>
  <si>
    <t>박종호</t>
  </si>
  <si>
    <t>한국타이어앤테크놀로지 사장</t>
  </si>
  <si>
    <t>서울대(학사/석사)
 George Washington University(석사) 
 한국타이어앤테크놀로지 재경본부장
現) 한국타이어앤테크놀로지 경영지원총괄 사장</t>
  </si>
  <si>
    <t>한국앤컴퍼니㈜
기타비상무이사</t>
  </si>
  <si>
    <t>표현명</t>
  </si>
  <si>
    <t>KT렌탈 대표이사 사장,
롯데렌탈 대표이사 사장
JB금융지주 사외이사
KT 사외이사</t>
  </si>
  <si>
    <t>강영재</t>
  </si>
  <si>
    <t>1964년 12월</t>
  </si>
  <si>
    <t>하이트진로음료 대표이사
코이스라시드파트너스 공동대표
現) 엔슬파트너스 파트너</t>
  </si>
  <si>
    <t>김종갑</t>
  </si>
  <si>
    <t>씨티은행 서울지점 상무
도이치은행 서울지점 대표</t>
  </si>
  <si>
    <t>김정연</t>
  </si>
  <si>
    <t>김 ·장 법률사무소 변호사
인천대학교 법학부 교수
코람코자산운용 사외이사
現) 한화손해보험 사외이사
現) 이화여자대학교 법학전문대학원 교수</t>
  </si>
  <si>
    <t>현대자동차그룹 인재개발원 원장 
현대자동차 상용사업담당 사장
現) 일진하이솔루스 사외이사
現) 현대차 정몽구 재단 부이사장</t>
  </si>
  <si>
    <t>문두철</t>
  </si>
  <si>
    <t>기획재정부 공공기관 경영평가위원
한국중소기업학회 회장
現) 한국거래소 ESG경영자문위원회 자문위원
現) 한국회계학회 회계학 연구편집위원장
現) 연세대학교 지속가능경영연구센터장
現) LG디스플레이 사외이사
現) 연세대학교 경영대학 교수</t>
  </si>
  <si>
    <t>한온시스템</t>
  </si>
  <si>
    <t>윤여을</t>
  </si>
  <si>
    <t>이사회 의장
기타비상무이사</t>
  </si>
  <si>
    <t>경력: 소니코리아(주)대표이사 사장
겸임: 한앤컴퍼니 회장</t>
  </si>
  <si>
    <t>9년 7개월</t>
  </si>
  <si>
    <t>배민규</t>
  </si>
  <si>
    <t>1983년 02월</t>
  </si>
  <si>
    <t>경력: 모건스탠리 아시아 사모펀드 투자역
겸임: 한앤컴퍼니 최고투자담당자</t>
  </si>
  <si>
    <t>6년 9개월</t>
  </si>
  <si>
    <t>서정호</t>
  </si>
  <si>
    <t>경력 : 두산솔루스(현 솔루스첨단소재) COO, 전무 
겸임 : 한국앤컴퍼니㈜ 미래전략실장, 부사장</t>
  </si>
  <si>
    <t>최대 주주의 업무집행사원의 임직원</t>
  </si>
  <si>
    <t>이동춘</t>
  </si>
  <si>
    <t>경력: 소니코리아 Device Division 부사장
겸임: 한앤컴퍼니 부사장</t>
  </si>
  <si>
    <t>김무상</t>
  </si>
  <si>
    <t>경력 : 금성출판사회장
겸임 : 금성출판사회장, 재단법인 금성문화재단 이사장
사단법인 한국검인정교과서협회 이사</t>
  </si>
  <si>
    <t>박찬석</t>
  </si>
  <si>
    <t>1960년 04월</t>
  </si>
  <si>
    <t>사외이사 및 
감사위원회 위원</t>
  </si>
  <si>
    <t xml:space="preserve">경력: 삼성생명 상근고문, 감사원 (최종 감사원 제1사무차장)
삼일회계법인 회계사 </t>
  </si>
  <si>
    <t>김구</t>
  </si>
  <si>
    <t>경력:  NYKBI(뉴욕한인경제인협회) 자문위원, 
KITECH(한국생산기술연구원) 전문위원
겸임: ILEF 재단 이사장, UN ECOSOC(경제사회이사회) NGO 사무총장 및 SUPER PAC 의장, 전북대학교 특임교수</t>
  </si>
  <si>
    <t>백성준</t>
  </si>
  <si>
    <t>경력: 한국직업능력개발원 선임연구위원,
세계은행 Senior Education Specialist
겸임: KDI 국제정책대학원 초빙교수</t>
  </si>
  <si>
    <t>허보희</t>
  </si>
  <si>
    <t>경력: Sheppard Mullin 미국 로펌 금융부문 고문, 
교보악사 자산운용㈜ 사외이사
겸임 : 쿼드 자산운용㈜ 비상근감사, 코칭경영원 파트너코치(임원 코칭)</t>
  </si>
  <si>
    <t>한화엔진</t>
  </si>
  <si>
    <t>유문기</t>
  </si>
  <si>
    <t>연세대 경영학과 학사
前) 한화임팩트㈜ IMO 총괄
現) 한화엔진㈜ 대표이사</t>
  </si>
  <si>
    <t>최종태</t>
  </si>
  <si>
    <t>담당</t>
  </si>
  <si>
    <t>기술</t>
  </si>
  <si>
    <t>부산대 생산기계공학 학사
前) HSD엔진㈜ 기술담당
現) 한화엔진㈜ 기술담당</t>
  </si>
  <si>
    <t>이형재</t>
  </si>
  <si>
    <t>전남대 산업공학 석사
前) 한화엔진㈜ 운영팀장
現) 한화엔진㈜ 생산담당</t>
  </si>
  <si>
    <t>20년</t>
  </si>
  <si>
    <t>연세대 건축공학 학사
前) 한화에어로스페이스㈜ 경영관리팀장
現) 한화엔진㈜ 기획담당</t>
  </si>
  <si>
    <t>권의재</t>
  </si>
  <si>
    <t>법무</t>
  </si>
  <si>
    <t>서울대 영어영문학 학사
前) 한화임팩트㈜ 법무팀장
現) 한화임팩트㈜ 법무담당
現) 한화엔진㈜ 법무담당 (겸)</t>
  </si>
  <si>
    <t>강흥기
(주1)</t>
  </si>
  <si>
    <t>한국해양대 기관학과 학사
前) HSD엔진㈜ 생산담당
現) 한화엔진㈜ 생산담당</t>
  </si>
  <si>
    <t>배환기</t>
  </si>
  <si>
    <t>부산대 경영학과 학사
前) HSD엔진㈜ 경영관리담당
現) 한화엔진㈜ 기획담당</t>
  </si>
  <si>
    <t>김홍기</t>
  </si>
  <si>
    <t>부문장</t>
  </si>
  <si>
    <t>명지대 경제학과 학사
前) 한화임팩트㈜ 사업지원담당
現) 한화엔진㈜ 경영지원부문장</t>
  </si>
  <si>
    <t>강민욱</t>
  </si>
  <si>
    <t>생산안전부문</t>
  </si>
  <si>
    <t>서울대 항공우주공학과 석사
前) 한화임팩트㈜ IMO 생산/기술담당
現) 한화엔진㈜ 생산안전부문장</t>
  </si>
  <si>
    <t>임성빈</t>
  </si>
  <si>
    <t>1977년 07월</t>
  </si>
  <si>
    <t>한양대 경영학과 학사
前) 한화에너지㈜ 재무기획팀장
現) 한화임팩트㈜ 경영지원실장</t>
  </si>
  <si>
    <t>김용환</t>
  </si>
  <si>
    <t>감사위 위원
사추위 위원장
내부위 위원</t>
  </si>
  <si>
    <t>매사추세츠공과대(MIT) 해양공학 박사
前) 미국 매사추세츠공과대(MIT) 객원교수
現) 서울대학교 조선해양공학 교수</t>
  </si>
  <si>
    <t>유가영</t>
  </si>
  <si>
    <t>감사위 위원
사추위 위원
내부위 위원장</t>
  </si>
  <si>
    <t>University of Illinois 토양생태학 박사
前) 한국환경연구원 책임연구원
現) 경희대 환경학 및 환경공학과 교수</t>
  </si>
  <si>
    <t>김종환</t>
  </si>
  <si>
    <t>감사위 위원장
사추위 위원
내부위 위원</t>
  </si>
  <si>
    <t>서던캘리포니아대 회계학 박사
前) Manchester Business School 조교수
現) 연세대학교 회계학 교수</t>
  </si>
  <si>
    <t>강성운</t>
  </si>
  <si>
    <t>엔진사업</t>
  </si>
  <si>
    <t>서울대 경영학 학사
前) 한화임팩트㈜ IMO 영업담당
現) 한화엔진㈜ 엔진사업담당</t>
  </si>
  <si>
    <t>이기석</t>
  </si>
  <si>
    <t>SHE</t>
  </si>
  <si>
    <t>경북대 화학공학  학사
前) 한화에어로스페이스㈜ 항공사업부
現) 한화엔진㈜ SHE 담당</t>
  </si>
  <si>
    <t>핸즈코퍼레이션</t>
  </si>
  <si>
    <t>승현창</t>
  </si>
  <si>
    <t>2000.02 : 고려대학교 졸업2004.04 : 유니버시티 워싱턴 비즈니스스쿨 수료2004.05 : 동화상협 입사(현 핸즈코퍼레이션)2006.03 : 동화상협 부사장 취임2009.03 : 동화상협 사장 취임2012.05 : 대표이사 회장취임* 겸직현황 : 핸즈식스(주) 사내이사, HANDS 8 S.A. 대표이사</t>
  </si>
  <si>
    <t>최대주주 본인</t>
  </si>
  <si>
    <t>20년 7개월</t>
  </si>
  <si>
    <t>장동익</t>
  </si>
  <si>
    <t>생산임원</t>
  </si>
  <si>
    <t>1991.02 : 홍익대학교 졸업
1995.06 : 동화상협 입사(현 핸즈코퍼레이션)
2013.04 : 이사선임</t>
  </si>
  <si>
    <t>29년 6개월</t>
  </si>
  <si>
    <t>김태진</t>
  </si>
  <si>
    <t>2001.02 : 성균관대학교 졸업
2004.02 : 동화상협 입사(현 핸즈코퍼레이션)
2015.04 : 이사선임</t>
  </si>
  <si>
    <t>20년 10개월</t>
  </si>
  <si>
    <t>강홍성</t>
  </si>
  <si>
    <t>품질임원</t>
  </si>
  <si>
    <t>1994.02 : 인하대학교 졸업
1994.01 : 동화상협 입사(현 핸즈코퍼레이션)
2016.03 : 이사선임</t>
  </si>
  <si>
    <t>30년 11개월</t>
  </si>
  <si>
    <t>신광해</t>
  </si>
  <si>
    <t>구매임원</t>
  </si>
  <si>
    <t>2000.02 : 연세대학교 졸업
2001.03 : 동화상협 입사(현 핸즈코퍼레이션)
2020.03 : 이사선임</t>
  </si>
  <si>
    <t>생산공장장</t>
  </si>
  <si>
    <t>1999.02 : 서울산업대학교 졸업
2004.04 : 동화상협 입사(현 핸즈코퍼레이션)
2020.03 : 이사선임</t>
  </si>
  <si>
    <t>20년 8개월</t>
  </si>
  <si>
    <t>윤용로</t>
  </si>
  <si>
    <t>경영지원임원</t>
  </si>
  <si>
    <t>2003.02 : 금오공과대학교 졸업
2004.10 : 동화상협 입사(현 핸즈코퍼레이션)
2020.03 : 이사선임</t>
  </si>
  <si>
    <t>20년 2개월</t>
  </si>
  <si>
    <t>최영석</t>
  </si>
  <si>
    <t>2004.02 : 경희대학교 졸업
2004.01 : 동화상협 입사(현 핸즈코퍼레이션)
2023.03 : 이사선임</t>
  </si>
  <si>
    <t>20년 11개월</t>
  </si>
  <si>
    <t>이석주</t>
  </si>
  <si>
    <t>1961년 12월</t>
  </si>
  <si>
    <t>1985.12 : W Va Tech 졸업1993.02 : 동화상협 입사(현 핸즈코퍼레이션)2007.11 : 중국 청도동화 총괄임원2012.05 : 사장취임(청도동화 겸임)
2020.02 : 청도동화 동사장 퇴임
2023.03 : 부회장 선임
* 겸직현황 : 
HANDS 8 S.A. 사내이사</t>
  </si>
  <si>
    <t>31년 10개월</t>
  </si>
  <si>
    <t>김영창</t>
  </si>
  <si>
    <t>생산본부
부사장</t>
  </si>
  <si>
    <t>1990.02 : 한양대학교 졸업1990.01 : 동화상협 입사(현 핸즈코퍼레이션)2024.04 : 사장 선임
* 겸직현황 : 청도동화주조유한공사 동사장</t>
  </si>
  <si>
    <t>34년 11개월</t>
  </si>
  <si>
    <t>장재혁</t>
  </si>
  <si>
    <t>경영지원본부장</t>
  </si>
  <si>
    <t>2006.12 : 삼일회계법인 입사
2013.12 : 행복마루컨설팅 입사
2021.04 : 한영회계법인 파트너
2024.02 : 핸즈코퍼레이션 입사
* 겸직현황 : 핸즈식스(주) 사내이사</t>
  </si>
  <si>
    <t>0년 10개월</t>
  </si>
  <si>
    <t>김경태</t>
  </si>
  <si>
    <t>최고안전책임자</t>
  </si>
  <si>
    <t>2022.08 : 가천대학교 졸업(법학 박사)2014.03 : 핸즈코퍼레이션 입사2016.03 : 상무이사 선임
* 겸직현황 : HANDS FUNDING LTD. 대표이사, 
핸즈식스(주) 사내이사, 이노메트리 기타비상무이사</t>
  </si>
  <si>
    <t>이선희</t>
  </si>
  <si>
    <t>경영자문
(감사위원회 
위원)</t>
  </si>
  <si>
    <t>2015.01 : 법무법인 충정 입사
2020.01 : 법무법인 클라스 입사
2022.03 : 핸즈코퍼레이션 사외이사 선임</t>
  </si>
  <si>
    <t>조인석</t>
  </si>
  <si>
    <t>1995.10 : 삼일회계법인 입사
2015.11 : 신아회계법인 입사
2019.02 : 서우회계법인 입사
2022.03 : 핸즈코퍼레이션 사외이사 선임</t>
  </si>
  <si>
    <t>이돈현</t>
  </si>
  <si>
    <t>1986.10 : 행정고시 29회 합격
2008.06~2009.02 : 인천공항세관 수출입통관국장
2015.03~2016.10 : 관세청 차장
2016.11~2019.06 : PWC 관세법인 고문
2019.07~현재 :관세법인 조양 대표이사
2023.03 : 핸즈코퍼레이션 사외이사 선임</t>
  </si>
  <si>
    <t>김성한</t>
  </si>
  <si>
    <t>1993.02 : 한양대학교 졸업1992.12 : 미래에셋생명보험 입사2000.10 : 교원나라인베스트먼트 입사2010.09 : 교직원공제회(튜브투자자문) 입사2013.07 : 파인스트리트그룹 입사2014.07 : KTB 프라이빗 에쿼티 입사 2016.06 : 시드프라이빗에쿼티유한회사 대표이사 선임
2016.07 : 핸즈코퍼레이션 사외이사 선임</t>
  </si>
  <si>
    <t>8년 5개월</t>
  </si>
  <si>
    <t>현대모비스</t>
  </si>
  <si>
    <t>정의선</t>
  </si>
  <si>
    <t>대표이사 회장
(총괄)</t>
  </si>
  <si>
    <t>美 샌프란시스코대(경영학): 석사
기아자동차 사장, 현대자동차 수석부회장
○ 겸직: 현대자동차그룹 회장, 현대자동차 대표이사, 기아 이사</t>
  </si>
  <si>
    <t>2023.03.22</t>
  </si>
  <si>
    <t>김선섭</t>
  </si>
  <si>
    <t>전동화/모듈BU장,
전동화사업담당[겸]</t>
  </si>
  <si>
    <t>서울대(경제)
경영혁신부문장</t>
  </si>
  <si>
    <t>계열회사의
임원</t>
  </si>
  <si>
    <t>2023.08.01</t>
  </si>
  <si>
    <t>악셀
마슈카</t>
  </si>
  <si>
    <t>슈투트가르트대(전자):석사
VALEO 전무</t>
  </si>
  <si>
    <t>2020.11.16</t>
  </si>
  <si>
    <t>정수경</t>
  </si>
  <si>
    <t>전장BU장</t>
  </si>
  <si>
    <t>한양대(기계):석사
기획부문장</t>
  </si>
  <si>
    <t>2010.01.01</t>
  </si>
  <si>
    <t>김영빈</t>
  </si>
  <si>
    <t>연세대(경영):석사
현대제철 상무</t>
  </si>
  <si>
    <t>2022.01.01</t>
  </si>
  <si>
    <t>민동철</t>
  </si>
  <si>
    <t>법무담당</t>
  </si>
  <si>
    <t>서울대(국제경제)
현대자동차 상무</t>
  </si>
  <si>
    <t>2023.01.01</t>
  </si>
  <si>
    <t>박철홍</t>
  </si>
  <si>
    <t>반도체사업담당</t>
  </si>
  <si>
    <t>UC샌디에고대(전기전자컴퓨터):박사
삼성전자 상무</t>
  </si>
  <si>
    <t>손찬모</t>
  </si>
  <si>
    <t>서비스부품BU장</t>
  </si>
  <si>
    <t>연세대(경영)
MPA법인장</t>
  </si>
  <si>
    <t>2014.01.01</t>
  </si>
  <si>
    <t>이병훈</t>
  </si>
  <si>
    <t>샤시안전BU장</t>
  </si>
  <si>
    <t>성균관대(기계설계)
안전부품BU장</t>
  </si>
  <si>
    <t>2016.01.01</t>
  </si>
  <si>
    <t>이선우</t>
  </si>
  <si>
    <t>구매담당</t>
  </si>
  <si>
    <t>고려대(금속)
현대자동차 전무</t>
  </si>
  <si>
    <t>이성훈</t>
  </si>
  <si>
    <t>영업지원담당</t>
  </si>
  <si>
    <t>건국대(기계)
HKMC영업부문장</t>
  </si>
  <si>
    <t>2014.07.01</t>
  </si>
  <si>
    <t>이규석</t>
  </si>
  <si>
    <t>대표이사 사장
(총괄)</t>
  </si>
  <si>
    <t>서울대(경영학): 석사
현대자동차 구매본부장</t>
  </si>
  <si>
    <t>2023.12.27</t>
  </si>
  <si>
    <t>이현우</t>
  </si>
  <si>
    <t>모듈사업담당</t>
  </si>
  <si>
    <t>영남대(금속)
모듈BU장</t>
  </si>
  <si>
    <t>2017.02.07</t>
  </si>
  <si>
    <t>장재호</t>
  </si>
  <si>
    <t>전장연구담당</t>
  </si>
  <si>
    <t>카이스트(전자):박사
시스템플랫폼랩장</t>
  </si>
  <si>
    <t>2018.10.08</t>
  </si>
  <si>
    <t>조윤덕</t>
  </si>
  <si>
    <t>고려대(통계)
현대위아 전무</t>
  </si>
  <si>
    <t>최진안</t>
  </si>
  <si>
    <t>품질담당</t>
  </si>
  <si>
    <t>성균관대(농기계):석사
현대자동차 전무</t>
  </si>
  <si>
    <t>2024.01.01</t>
  </si>
  <si>
    <t>강상원</t>
  </si>
  <si>
    <t>MCZ법인장</t>
  </si>
  <si>
    <t>부산외대(포르투칼어)
모듈사업관리실장</t>
  </si>
  <si>
    <t>2021.01.01</t>
  </si>
  <si>
    <t>강신영</t>
  </si>
  <si>
    <t>MSK법인장</t>
  </si>
  <si>
    <t>연세대(기계)
모듈사업관리실장</t>
  </si>
  <si>
    <t>강현민</t>
  </si>
  <si>
    <t>반도체사업관리실장,
반도체영업팀장[겸]</t>
  </si>
  <si>
    <t>GIST(신소재):박사
현대자동차 상무</t>
  </si>
  <si>
    <t>고봉철</t>
  </si>
  <si>
    <t>자율주행SW개발실장</t>
  </si>
  <si>
    <t>울산대(전자전기):박사
AV랩장</t>
  </si>
  <si>
    <t>2020.06.01</t>
  </si>
  <si>
    <t>구본석</t>
  </si>
  <si>
    <t>기업전략실장</t>
  </si>
  <si>
    <t>조지아텍(산업):석사
전략사업개발팀장</t>
  </si>
  <si>
    <t>김덕권</t>
  </si>
  <si>
    <t>중국사업담당</t>
  </si>
  <si>
    <t>중앙대(기계)
구매지원실장</t>
  </si>
  <si>
    <t>2019.01.01</t>
  </si>
  <si>
    <t>박기태</t>
  </si>
  <si>
    <t>서울시립대(세무): 석사
현대모비스 회계관리실장</t>
  </si>
  <si>
    <t>2024.03.20</t>
  </si>
  <si>
    <t>김동현</t>
  </si>
  <si>
    <t>컨버터시스템연구실장</t>
  </si>
  <si>
    <t>성균관대(기계):박사
배터리시스템연구실장</t>
  </si>
  <si>
    <t>김미로</t>
  </si>
  <si>
    <t>R&amp;D기반기술연구실장</t>
  </si>
  <si>
    <t>중앙대(기계):석사
R&amp;D전략운영실장</t>
  </si>
  <si>
    <t>김상국</t>
  </si>
  <si>
    <t>전장신차품질실장</t>
  </si>
  <si>
    <t>숭실대(전자):석사
AV신차품질실장</t>
  </si>
  <si>
    <t>김승화</t>
  </si>
  <si>
    <t>창원공장장</t>
  </si>
  <si>
    <t>충북대(정밀기계)
조향시스템섹터장</t>
  </si>
  <si>
    <t>김재준</t>
  </si>
  <si>
    <t>생기개발실장</t>
  </si>
  <si>
    <t>대구대(전자)
전동화에너지생기팀장</t>
  </si>
  <si>
    <t>김재철</t>
  </si>
  <si>
    <t>글로벌영업2실장</t>
  </si>
  <si>
    <t>연세대(기계)
영업기획실장</t>
  </si>
  <si>
    <t>김재희</t>
  </si>
  <si>
    <t>MPA법인장</t>
  </si>
  <si>
    <t>경기대(응용통계)
MPE법인장</t>
  </si>
  <si>
    <t>2020.01.01</t>
  </si>
  <si>
    <t>김종수</t>
  </si>
  <si>
    <t>MMX법인장</t>
  </si>
  <si>
    <t>경남대(기계)
품질담당</t>
  </si>
  <si>
    <t>2016.07.06</t>
  </si>
  <si>
    <t>김학기</t>
  </si>
  <si>
    <t>전장영업실장</t>
  </si>
  <si>
    <t>충남대(전기)
부품영업2실장</t>
  </si>
  <si>
    <t>남석윤</t>
  </si>
  <si>
    <t>성균관대(기계)
설비구매팀장</t>
  </si>
  <si>
    <t>고영석</t>
  </si>
  <si>
    <t>상품매니지먼트실장</t>
  </si>
  <si>
    <t>美 UC버클리대(MBA): 석사
기획실장</t>
  </si>
  <si>
    <t>2022.03.23</t>
  </si>
  <si>
    <t>독고율</t>
  </si>
  <si>
    <t>경영관리실장</t>
  </si>
  <si>
    <t>연세대(경제)
경영분석팀장</t>
  </si>
  <si>
    <t>류진열</t>
  </si>
  <si>
    <t>샤시부품구매실장</t>
  </si>
  <si>
    <t>충남대(고분자)
의전장부품구매실장</t>
  </si>
  <si>
    <t>박기철</t>
  </si>
  <si>
    <t>MIN법인장</t>
  </si>
  <si>
    <t>전북대(전기)
품질경영실장</t>
  </si>
  <si>
    <t>박성국</t>
  </si>
  <si>
    <t>MNAe법인장</t>
  </si>
  <si>
    <t>고려대(재료):석사
북미EV현지화TFT PM</t>
  </si>
  <si>
    <t>2022.07.01</t>
  </si>
  <si>
    <t>박인욱</t>
  </si>
  <si>
    <t>북미연구소장</t>
  </si>
  <si>
    <t>인하대(기계)
CBS/EPB섹터장</t>
  </si>
  <si>
    <t>박정훈</t>
  </si>
  <si>
    <t>램프BU장</t>
  </si>
  <si>
    <t>홍익대(기계설계)
안전부품랩장</t>
  </si>
  <si>
    <t>박종성</t>
  </si>
  <si>
    <t>모듈연구실장</t>
  </si>
  <si>
    <t>연세대(기계):석사
모듈랩장</t>
  </si>
  <si>
    <t>박형근</t>
  </si>
  <si>
    <t>구동시스템연구실장</t>
  </si>
  <si>
    <t>부산대(항공우주):석사
구동시스템개발섹터장</t>
  </si>
  <si>
    <t>성정환</t>
  </si>
  <si>
    <t>MPE법인장</t>
  </si>
  <si>
    <t>경북대(경영)
고객경험지원실장</t>
  </si>
  <si>
    <t>손용</t>
  </si>
  <si>
    <t>영업기획실장,
글로벌영업3실장[겸]</t>
  </si>
  <si>
    <t>펜실베니아대(경영):석사
현대자동차 상무</t>
  </si>
  <si>
    <t>2024.04.08</t>
  </si>
  <si>
    <t>장영우</t>
  </si>
  <si>
    <t>감사위원회 위원장,
지속가능경영위원회 위원</t>
  </si>
  <si>
    <t>美 조지워싱턴대(회계학): 석사
UBS 서울지점 대표
○ 겸직 : Young&amp;Co CIO/CEO</t>
  </si>
  <si>
    <t>손종진</t>
  </si>
  <si>
    <t>MAL-SV법인장</t>
  </si>
  <si>
    <t>부산대(정밀기계)
북미EV현지화TFT PM</t>
  </si>
  <si>
    <t>송기학</t>
  </si>
  <si>
    <t>경영개선실장</t>
  </si>
  <si>
    <t>성균관대(기계)
현대자동차 상무</t>
  </si>
  <si>
    <t>송지웅</t>
  </si>
  <si>
    <t>법규인증TFT장</t>
  </si>
  <si>
    <t>중앙대(경영)
MPCA법인장</t>
  </si>
  <si>
    <t>2021.02.01</t>
  </si>
  <si>
    <t>송화영</t>
  </si>
  <si>
    <t>MSH법인장</t>
  </si>
  <si>
    <t>서울대(중어중문)
중국혁신실장</t>
  </si>
  <si>
    <t>신갑석</t>
  </si>
  <si>
    <t>MAL법인장</t>
  </si>
  <si>
    <t>경남대(기계설계)
모듈사업관리실장</t>
  </si>
  <si>
    <t>신라</t>
  </si>
  <si>
    <t>전동화/모듈사업관리실장</t>
  </si>
  <si>
    <t>연세대(경영):석사
경영전략팀장</t>
  </si>
  <si>
    <t>신재춘</t>
  </si>
  <si>
    <t>정보보호실장</t>
  </si>
  <si>
    <t>충남대(경영)
안전환경실장</t>
  </si>
  <si>
    <t>심재진</t>
  </si>
  <si>
    <t>충청호남서비스부품실장</t>
  </si>
  <si>
    <t>부산대(법학)
경남부품사업소장</t>
  </si>
  <si>
    <t>2021.07.01</t>
  </si>
  <si>
    <t>압둘 칼릭</t>
  </si>
  <si>
    <t>SW혁신전략실장</t>
  </si>
  <si>
    <t>에슬링겐응용과학대(정보통신):석사
FMT1팀장</t>
  </si>
  <si>
    <t>2023.05.01</t>
  </si>
  <si>
    <t>오경석</t>
  </si>
  <si>
    <t>샤시안전영업실장</t>
  </si>
  <si>
    <t>고려대(경영):석사
글로벌영업지원실장</t>
  </si>
  <si>
    <t>강진아</t>
  </si>
  <si>
    <t>사외이사후보추천위원회 위원장,
감사위원회 위원,
지속가능경영위원회 위원,
보수위원회 위원</t>
  </si>
  <si>
    <t>美 UCLA(경영학): 박사
美 캘리포니아 주립대 조교수
○ 겸직 : 서울대 협동과정 기술경영경제정책대학원 교수
OCI홀딩스(주) 사외이사</t>
  </si>
  <si>
    <t>오세욱</t>
  </si>
  <si>
    <t>조향/현가연구실장</t>
  </si>
  <si>
    <t>한양대(기계):석사
조향시스템섹터장</t>
  </si>
  <si>
    <t>이동열</t>
  </si>
  <si>
    <t>전동화신차품질실장</t>
  </si>
  <si>
    <t>영남대(화학)
전동화품질개발실장</t>
  </si>
  <si>
    <t>자율주행영상기술개발실장</t>
  </si>
  <si>
    <t>고려대(전기):박사
AV영상인식섹터장</t>
  </si>
  <si>
    <t>인포테인먼트제품개발실장</t>
  </si>
  <si>
    <t>인하대(물리)
IVI랩장</t>
  </si>
  <si>
    <t>2018.01.01</t>
  </si>
  <si>
    <t>이승일</t>
  </si>
  <si>
    <t>SW플랫폼개발실장</t>
  </si>
  <si>
    <t>한양대(전자계산):석사
시스템플랫폼랩장</t>
  </si>
  <si>
    <t>이승환</t>
  </si>
  <si>
    <t>융합선행연구실장</t>
  </si>
  <si>
    <t>인하대(기계):석사
선행연구섹터장</t>
  </si>
  <si>
    <t>이영국</t>
  </si>
  <si>
    <t>전동화엔지니어링실장</t>
  </si>
  <si>
    <t>조지아텍(전기전자컴퓨터):박사
전동화랩장</t>
  </si>
  <si>
    <t>이원기</t>
  </si>
  <si>
    <t>노사정책실장</t>
  </si>
  <si>
    <t>인하대(경영)
노사정책2팀장</t>
  </si>
  <si>
    <t>이의섭</t>
  </si>
  <si>
    <t>IR담당</t>
  </si>
  <si>
    <t>NYU Stern(재무):석사
Bank of America Merrill Lynch 부문장</t>
  </si>
  <si>
    <t>2019.06.12</t>
  </si>
  <si>
    <t>이재만</t>
  </si>
  <si>
    <t>전장생기실장</t>
  </si>
  <si>
    <t>부산대(생산기계):석사
ADAS생기팀장</t>
  </si>
  <si>
    <t>김화진</t>
  </si>
  <si>
    <t>1960년 08월</t>
  </si>
  <si>
    <t>지속가능경영위원회 위원장,
감사위원회 위원,
사외이사후보추천위원회 위원,
보수위원회 위원</t>
  </si>
  <si>
    <t>獨 뮌헨대학교(법학): 박사
한국금융투자협회 공익이사
한국ESG기준원 의결권위원회 위원장
○ 겸직 : 서울대학교 법학전문대학원 교수
맥쿼리한국인프라투융자회사 감독이사
아시아기업지배구조포럼 의장
국민연금공단 지배구조개선 자문위원회 위원장
미국 미시간대 로스쿨 글로벌 석좌교수</t>
  </si>
  <si>
    <t>전자부품구매실장</t>
  </si>
  <si>
    <t>건국대(전기)
A/S부품구매실장</t>
  </si>
  <si>
    <t>인도연구소장</t>
  </si>
  <si>
    <t>한국항공대(컴퓨터):박사
시스템플랫폼랩장</t>
  </si>
  <si>
    <t>이종하</t>
  </si>
  <si>
    <t>국내서비스사업실장, 
국내부품사업팀장
[겸]</t>
  </si>
  <si>
    <t>건국대(경영)
공급망운영실장</t>
  </si>
  <si>
    <t>이준형</t>
  </si>
  <si>
    <t>진천공장장</t>
  </si>
  <si>
    <t>한양대(산업)
전장사업관리실장</t>
  </si>
  <si>
    <t>이혁민</t>
  </si>
  <si>
    <t>램프연구실장</t>
  </si>
  <si>
    <t>성균관대(금속):석사
램프선행/광학섹터장</t>
  </si>
  <si>
    <t>이현복</t>
  </si>
  <si>
    <t>샤시안전사업관리실장</t>
  </si>
  <si>
    <t>인하대(자동화)
ESG추진사무국장/혁신추진실장</t>
  </si>
  <si>
    <t>이현섭</t>
  </si>
  <si>
    <t>커뮤니케이션실장</t>
  </si>
  <si>
    <t>고려대(동양사)
기아 상무</t>
  </si>
  <si>
    <t>이희현</t>
  </si>
  <si>
    <t>시스템반도체실장</t>
  </si>
  <si>
    <t>중앙대(전자전기):석사
시스템반도체2셀리더</t>
  </si>
  <si>
    <t>임창호</t>
  </si>
  <si>
    <t>영남/서비스지원담당</t>
  </si>
  <si>
    <t>경희대(경제)
울산수출물류센타장</t>
  </si>
  <si>
    <t>정창재</t>
  </si>
  <si>
    <t>안전보건담당</t>
  </si>
  <si>
    <t>경북대(회계)
MBJ법인장</t>
  </si>
  <si>
    <t>James Kim</t>
  </si>
  <si>
    <t>보수위원회 위원장,
감사위원회 위원,
지속가능경영위원회 위원,
사외이사후보추천위원회 위원</t>
  </si>
  <si>
    <t>美 하버드대(MBA): 석사
야후코리아 비즈니스 총괄사장
한국마이크로소프트 대표이사 사장
한국지엠 CEO, 사장
○ 겸직 : 주한미국상공회의소 회장 겸 대표이사
        미래에셋자산운용 이사회 의장</t>
  </si>
  <si>
    <t>정충식</t>
  </si>
  <si>
    <t>생산개발담당</t>
  </si>
  <si>
    <t>부산대(정밀기계):석사
전동화생기실장</t>
  </si>
  <si>
    <t>조재목</t>
  </si>
  <si>
    <t>MNA법인장</t>
  </si>
  <si>
    <t>성균관대(무역)
글로벌영업1실장</t>
  </si>
  <si>
    <t>2015.01.01</t>
  </si>
  <si>
    <t>천재승</t>
  </si>
  <si>
    <t>FTCI담당</t>
  </si>
  <si>
    <t>카이스트(기계):박사
R&amp;D부문장</t>
  </si>
  <si>
    <t>최낙현</t>
  </si>
  <si>
    <t>DT추진실장</t>
  </si>
  <si>
    <t>서울대(화학)
현대자동차 상무</t>
  </si>
  <si>
    <t>최수호</t>
  </si>
  <si>
    <t>HLI 그린파워 CFO</t>
  </si>
  <si>
    <t>홍익대(경영)
L-Project TFT장</t>
  </si>
  <si>
    <t>2021.09.01</t>
  </si>
  <si>
    <t>한영훈</t>
  </si>
  <si>
    <t>HMI개발실장,
전자제어개발실장[겸]</t>
  </si>
  <si>
    <t>고려대(전파):석사
EC랩장</t>
  </si>
  <si>
    <t>허재웅</t>
  </si>
  <si>
    <t>제동연구실장</t>
  </si>
  <si>
    <t>서울대(기계설계):박사
전자제동제어섹터장</t>
  </si>
  <si>
    <t>허홍표</t>
  </si>
  <si>
    <t>전력반도체실장</t>
  </si>
  <si>
    <t>울산대(재료)
온세미컨덕터코리아 상무</t>
  </si>
  <si>
    <t>2022.04.11</t>
  </si>
  <si>
    <t>현원탁</t>
  </si>
  <si>
    <t>선행안전품질실장</t>
  </si>
  <si>
    <t>한국항공대(항공재료)
모듈램프품질보증팀장</t>
  </si>
  <si>
    <t>Keith Witek</t>
  </si>
  <si>
    <t>감사위원회 위원,
지속가능경영위원회 위원,
사외이사후보추천위원회 위원</t>
  </si>
  <si>
    <t>美 텍사스대 로스쿨: 박사
Google Director
SiFive Senior Vice President
Tesla Motors Director
AMD Corporate Vice President
○ 겸직 : Tenstorrent COO</t>
  </si>
  <si>
    <t>현대위아</t>
  </si>
  <si>
    <t>정재욱</t>
  </si>
  <si>
    <t>대표이사
 겸) 사외이사
 후보추천위원</t>
  </si>
  <si>
    <t>현대자동차 구매본부장
 북경현대기차 구매본부장
 부산대(학사)</t>
  </si>
  <si>
    <t>계열회사
 임원</t>
  </si>
  <si>
    <t>2020.12 ~</t>
  </si>
  <si>
    <t>김사원</t>
  </si>
  <si>
    <t>자문
 겸) 보수위원</t>
  </si>
  <si>
    <t>현대위아 재경본부장
 동국대(학사)
 겸)위아마그나파워트레인 기타비상무이사
 겸)해비치호텔앤드리조트 감사</t>
  </si>
  <si>
    <t>2013.01 ~</t>
  </si>
  <si>
    <t>이종부</t>
  </si>
  <si>
    <t>현대위아 모빌리티사업본부장
현대위아 차량부품사업본부장
영남대(학사)</t>
  </si>
  <si>
    <t>2019.12 ~</t>
  </si>
  <si>
    <t>김은호</t>
  </si>
  <si>
    <t>1958년 11월</t>
  </si>
  <si>
    <t>사외이사
 겸) 감사위원
 투명경영위원
 보수위원</t>
  </si>
  <si>
    <t>現) 김앤장 법률사무소 고문
 부산지방국세청장
 서울대학교 정책학(석사)</t>
  </si>
  <si>
    <t>2019.03 ~</t>
  </si>
  <si>
    <t>사외이사
 겸) 감사위원
 투명경영위원</t>
  </si>
  <si>
    <t>現) 법무법인 로백스 대표변호사
 서울서부지방검찰청 검사장
 연세대 법학 (석사)
 겸) 대한전선 사외이사</t>
  </si>
  <si>
    <t>2023.03 ~</t>
  </si>
  <si>
    <t>안성훈</t>
  </si>
  <si>
    <t>사외이사
 겸) 사외이사
 후보추천위원
 투명경영위원
 보수위원</t>
  </si>
  <si>
    <t>現) 서울대학교 기계공학부 교수
 서울대학교 공학전문대학원 부원장
 국제녹색생산기술 학술지 편집장
 Stanford Univ. 항공우주공학(박사)</t>
  </si>
  <si>
    <t>사외이사
 겸) 감사위원
 사외이사
 후보추천위원
 투명경영위원</t>
  </si>
  <si>
    <t>現) 명지대 기계공학과 교수
 미국 국립재생에너지연구소 연구원
 서울대 기계공학 (박사)</t>
  </si>
  <si>
    <t>2022.03 ~</t>
  </si>
  <si>
    <t>화승알앤에이</t>
  </si>
  <si>
    <t>현승훈</t>
  </si>
  <si>
    <t>1942년 04월</t>
  </si>
  <si>
    <t>최대주주의부</t>
  </si>
  <si>
    <t>김국현</t>
  </si>
  <si>
    <t>B/H 사업단장
(兼 설계담당)</t>
  </si>
  <si>
    <t>- 동아대학교 기계공학 학사
- (주)화승알앤에이 B/H 사업단장</t>
  </si>
  <si>
    <t>1998.10.26</t>
  </si>
  <si>
    <t>손영호</t>
  </si>
  <si>
    <t>SL담당임원
(兼 SCM담당)</t>
  </si>
  <si>
    <t>- 동아대학교 산업공학 학사
- (주)화승알앤에이 SL담당임원</t>
  </si>
  <si>
    <t>2004.07.26</t>
  </si>
  <si>
    <t>이문기</t>
  </si>
  <si>
    <t>FL사업본부장</t>
  </si>
  <si>
    <t>- 부산정보대 기계설계 전문학사
- (주)화승알앤에이 FL사업본부장</t>
  </si>
  <si>
    <t>박상희</t>
  </si>
  <si>
    <t>R&amp;D Center
설계실장</t>
  </si>
  <si>
    <t>- 동아대학교 산업공학 학사
- (주)화승알앤에이 R&amp;D Center 설계실장</t>
  </si>
  <si>
    <t>1994.11.01</t>
  </si>
  <si>
    <t>박재완</t>
  </si>
  <si>
    <t>R&amp;D Center
생산기술실장</t>
  </si>
  <si>
    <t>- 부경대학교 재료공학 학사
- (주)화승알앤에이 R&amp;D Center 생산기술실장</t>
  </si>
  <si>
    <t>1996.05.06</t>
  </si>
  <si>
    <t>최업동</t>
  </si>
  <si>
    <t>B/H 사업단
생산기술담당</t>
  </si>
  <si>
    <t>-  부산대학교 기계공학 학사
- (주)화승알앤에이 B/H사업단 생산기술담당</t>
  </si>
  <si>
    <t>2000.11.06</t>
  </si>
  <si>
    <t>이창욱</t>
  </si>
  <si>
    <t>FL담당임원</t>
  </si>
  <si>
    <t>- 동의대학고 기계공학 학사
- (주)화승알앤에이 FL담당임원</t>
  </si>
  <si>
    <t>2024.
09.01</t>
  </si>
  <si>
    <t>현지호</t>
  </si>
  <si>
    <t>총괄
경영위원회 위원</t>
  </si>
  <si>
    <t>업무총괄
이사회 의장
경영위원회 위원장</t>
  </si>
  <si>
    <t>- Oklahoma City Univ 경영학 석사
- (주)화승알앤에이 대표이사</t>
  </si>
  <si>
    <t>2022.03.29</t>
  </si>
  <si>
    <t>구철홍</t>
  </si>
  <si>
    <t>1969년 05월</t>
  </si>
  <si>
    <t>경영관리본부장
경영위원회 위원
내부거래위원회 위원</t>
  </si>
  <si>
    <t>- 동의대학교 회계학 학사
- (주)화승알앤에이 경영관리본부장</t>
  </si>
  <si>
    <t>남동성</t>
  </si>
  <si>
    <t>감사위원회 위원
내부거래위원회 위원장</t>
  </si>
  <si>
    <t>- 국립세무대학 졸업
- 前) 세무법인 다솜 대표</t>
  </si>
  <si>
    <t>구태우</t>
  </si>
  <si>
    <t>감사위원장
내부거래위원회 위원</t>
  </si>
  <si>
    <t>홍존희</t>
  </si>
  <si>
    <t>감사위원회 위원</t>
  </si>
  <si>
    <t>- 고려대학교 화공생명공학 박사
- 前) 현대자동차(주) 근무</t>
  </si>
  <si>
    <t>이윤희</t>
  </si>
  <si>
    <t>SL사업본부장</t>
  </si>
  <si>
    <t>- 경남정보대 공업경영 전문학사
- (주)화승알앤에이 SL사업본부장</t>
  </si>
  <si>
    <t>2023.09.01</t>
  </si>
  <si>
    <t>최재혁</t>
  </si>
  <si>
    <t>R&amp;D Center장</t>
  </si>
  <si>
    <t>- 부산대학교 섬유공학 석사
- (주)화승알앤에이 R&amp;D Center장</t>
  </si>
  <si>
    <t>화신</t>
  </si>
  <si>
    <t>정서진</t>
  </si>
  <si>
    <t>㈜화신 대표이사
㈜화신정공 대표이사
고려대 경영학졸
미 Univ. of Rochester MBA</t>
  </si>
  <si>
    <t>2000년
~현재</t>
  </si>
  <si>
    <t>이준호</t>
  </si>
  <si>
    <t>예산공장
생산총괄</t>
  </si>
  <si>
    <t xml:space="preserve"> ㈜화신 예산공장 공장장</t>
  </si>
  <si>
    <t>2002년
~현재</t>
  </si>
  <si>
    <t>김영돌</t>
  </si>
  <si>
    <t>미국법인
총괄</t>
  </si>
  <si>
    <t>㈜화신 미국법인장</t>
  </si>
  <si>
    <t>1986년
~현재</t>
  </si>
  <si>
    <t>전재학</t>
  </si>
  <si>
    <t>북경법인
총괄</t>
  </si>
  <si>
    <t xml:space="preserve"> ㈜화신 북경법인장</t>
  </si>
  <si>
    <t>1990년
~현재</t>
  </si>
  <si>
    <t>공유철</t>
  </si>
  <si>
    <t>언하공장
생산총괄</t>
  </si>
  <si>
    <t xml:space="preserve"> ㈜화신 언하공장 공장장</t>
  </si>
  <si>
    <t>1995년
~현재</t>
  </si>
  <si>
    <t>김성태</t>
  </si>
  <si>
    <t>인도법인
푸네법인
총괄</t>
  </si>
  <si>
    <t>㈜화신 인도법인장
㈜화신 인도푸네법인장</t>
  </si>
  <si>
    <t>1989년
~현재</t>
  </si>
  <si>
    <t>문원식</t>
  </si>
  <si>
    <t>인도푸네법인
제조총괄</t>
  </si>
  <si>
    <t>㈜화신 인도푸네 부법인장, 공장장</t>
  </si>
  <si>
    <t>김성기</t>
  </si>
  <si>
    <t>미국조지아법인총괄</t>
  </si>
  <si>
    <t>㈜화 미국조지아법인장</t>
  </si>
  <si>
    <t>1988년
~현재</t>
  </si>
  <si>
    <t>이인식</t>
  </si>
  <si>
    <t>마케팅총괄</t>
  </si>
  <si>
    <t>㈜화신 마케팅부문장</t>
  </si>
  <si>
    <t>1991년
~현재</t>
  </si>
  <si>
    <t>이창연</t>
  </si>
  <si>
    <t>상생총괄</t>
  </si>
  <si>
    <t>㈜화신 상생부문장</t>
  </si>
  <si>
    <t>문기준</t>
  </si>
  <si>
    <t>제품설계
실장</t>
  </si>
  <si>
    <t>㈜화신 제품설계실장</t>
  </si>
  <si>
    <t>1999년
~현재</t>
  </si>
  <si>
    <t>장의호</t>
  </si>
  <si>
    <t>1959년 08월</t>
  </si>
  <si>
    <t>제조총괄</t>
  </si>
  <si>
    <t xml:space="preserve"> 前 기아
前 ㈜화신 미국법인장</t>
  </si>
  <si>
    <t>2011년
~현재</t>
  </si>
  <si>
    <t>김해용</t>
  </si>
  <si>
    <t>브라질법인
총괄</t>
  </si>
  <si>
    <t>㈜화신 브라질법인장</t>
  </si>
  <si>
    <t>김영구</t>
  </si>
  <si>
    <t>㈜화신 품질부문장</t>
  </si>
  <si>
    <t>이기동</t>
  </si>
  <si>
    <t>생산기술
연구소장</t>
  </si>
  <si>
    <t>㈜화신 생산기술연구소장</t>
  </si>
  <si>
    <t>1992년
~현재</t>
  </si>
  <si>
    <t>류우성</t>
  </si>
  <si>
    <t>안전환경
담당</t>
  </si>
  <si>
    <t xml:space="preserve"> ㈜화신 안전환경담당</t>
  </si>
  <si>
    <t>1996년
~현재</t>
  </si>
  <si>
    <t>권세원</t>
  </si>
  <si>
    <t>봉동공장
생산총괄</t>
  </si>
  <si>
    <t xml:space="preserve"> ㈜화신 봉동공장 공장장</t>
  </si>
  <si>
    <t>김종진</t>
  </si>
  <si>
    <t>에너지시스템
총괄</t>
  </si>
  <si>
    <t>㈜화신 에너지시스템부문장</t>
  </si>
  <si>
    <t>김종필</t>
  </si>
  <si>
    <t>내부회계감사</t>
  </si>
  <si>
    <t>㈜화신 내부회계감사팀장</t>
  </si>
  <si>
    <t>1997년
~현재</t>
  </si>
  <si>
    <t>장현우</t>
  </si>
  <si>
    <t>전략마케팅</t>
  </si>
  <si>
    <t>㈜화신 전략마케팅팀장</t>
  </si>
  <si>
    <t>2003년
~현재</t>
  </si>
  <si>
    <t>조보연</t>
  </si>
  <si>
    <t>글로벌기획</t>
  </si>
  <si>
    <t>㈜화신 글로벌기획팀장</t>
  </si>
  <si>
    <t>채정한</t>
  </si>
  <si>
    <t>생기혁신
실장</t>
  </si>
  <si>
    <t xml:space="preserve">㈜화신 생기혁신실장 </t>
  </si>
  <si>
    <t>1973년
~현재</t>
  </si>
  <si>
    <t>김준호</t>
  </si>
  <si>
    <t>사외이사/
감사위원</t>
  </si>
  <si>
    <t>공인회계사, 삼화회계법인 전무이사</t>
  </si>
  <si>
    <t>2023년
~현재</t>
  </si>
  <si>
    <t>박종규</t>
  </si>
  <si>
    <t>선행개발실장</t>
  </si>
  <si>
    <t>㈜화신 선행개발실장</t>
  </si>
  <si>
    <t>2004년
~현재</t>
  </si>
  <si>
    <t>한동석</t>
  </si>
  <si>
    <t>경북대학교 ICTㆍ자동차융합연구센터장
경북대학교 IT대학 전자공학부 교수</t>
  </si>
  <si>
    <t>2022년
~현재</t>
  </si>
  <si>
    <t>김기현</t>
  </si>
  <si>
    <t>대구지방법원 부장판사
법무법인 중원 공동대표 변호사</t>
  </si>
  <si>
    <t>박현석</t>
  </si>
  <si>
    <t>미국법인
재무총괄</t>
  </si>
  <si>
    <t>前 고려증권</t>
  </si>
  <si>
    <t>배현주</t>
  </si>
  <si>
    <t>연구개발
총괄</t>
  </si>
  <si>
    <t xml:space="preserve"> 前 현대자동차</t>
  </si>
  <si>
    <t>전략기획
총괄</t>
  </si>
  <si>
    <t xml:space="preserve">前 네모파트너스SCG 상무 </t>
  </si>
  <si>
    <t>2013년
~현재</t>
  </si>
  <si>
    <t>정영진</t>
  </si>
  <si>
    <t>관리총괄</t>
  </si>
  <si>
    <t>㈜화신 관리본부장</t>
  </si>
  <si>
    <t>companyname</t>
    <phoneticPr fontId="18" type="noConversion"/>
  </si>
  <si>
    <t>id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</si>
</sst>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31" fontId="0" fillId="0" borderId="0" xfId="0" applyNumberForma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DB56-25C5-48CE-A14B-43D4EF608652}">
  <sheetPr filterMode="1"/>
  <dimension ref="A1:N900"/>
  <sheetViews>
    <sheetView tabSelected="1" workbookViewId="0">
      <selection activeCell="D337" sqref="D337"/>
    </sheetView>
  </sheetViews>
  <sheetFormatPr defaultRowHeight="16.5" x14ac:dyDescent="0.3"/>
  <cols>
    <col min="2" max="2" width="10.375" bestFit="1" customWidth="1"/>
    <col min="3" max="3" width="23.625" bestFit="1" customWidth="1"/>
    <col min="4" max="4" width="19.5" bestFit="1" customWidth="1"/>
    <col min="5" max="5" width="8" bestFit="1" customWidth="1"/>
    <col min="6" max="6" width="12.5" bestFit="1" customWidth="1"/>
    <col min="7" max="8" width="15.25" bestFit="1" customWidth="1"/>
    <col min="9" max="9" width="7.25" bestFit="1" customWidth="1"/>
    <col min="10" max="10" width="31.5" bestFit="1" customWidth="1"/>
    <col min="11" max="11" width="248.25" bestFit="1" customWidth="1"/>
    <col min="12" max="12" width="34.125" bestFit="1" customWidth="1"/>
    <col min="13" max="13" width="19.5" bestFit="1" customWidth="1"/>
    <col min="14" max="14" width="17.625" bestFit="1" customWidth="1"/>
  </cols>
  <sheetData>
    <row r="1" spans="1:14" x14ac:dyDescent="0.3">
      <c r="A1" t="s">
        <v>3175</v>
      </c>
      <c r="B1" t="s">
        <v>0</v>
      </c>
      <c r="C1" t="s">
        <v>3174</v>
      </c>
      <c r="D1" t="s">
        <v>1</v>
      </c>
      <c r="E1" t="s">
        <v>2</v>
      </c>
      <c r="F1" t="s">
        <v>3</v>
      </c>
      <c r="G1" t="s">
        <v>4</v>
      </c>
      <c r="H1" t="s">
        <v>5</v>
      </c>
      <c r="I1" t="s">
        <v>6</v>
      </c>
      <c r="J1" t="s">
        <v>7</v>
      </c>
      <c r="K1" t="s">
        <v>8</v>
      </c>
      <c r="L1" t="s">
        <v>9</v>
      </c>
      <c r="M1" t="s">
        <v>10</v>
      </c>
      <c r="N1" t="s">
        <v>11</v>
      </c>
    </row>
    <row r="2" spans="1:14" ht="115.5" hidden="1" x14ac:dyDescent="0.3">
      <c r="A2">
        <v>102</v>
      </c>
      <c r="B2">
        <v>1042775</v>
      </c>
      <c r="C2" t="s">
        <v>12</v>
      </c>
      <c r="D2" t="s">
        <v>13</v>
      </c>
      <c r="E2" t="s">
        <v>14</v>
      </c>
      <c r="F2" t="s">
        <v>15</v>
      </c>
      <c r="G2" t="s">
        <v>16</v>
      </c>
      <c r="H2" t="s">
        <v>17</v>
      </c>
      <c r="I2" t="s">
        <v>18</v>
      </c>
      <c r="J2" t="s">
        <v>19</v>
      </c>
      <c r="K2" s="1" t="s">
        <v>20</v>
      </c>
      <c r="L2" t="s">
        <v>21</v>
      </c>
      <c r="M2" t="s">
        <v>22</v>
      </c>
      <c r="N2" s="2">
        <v>46104</v>
      </c>
    </row>
    <row r="3" spans="1:14" ht="33" hidden="1" x14ac:dyDescent="0.3">
      <c r="A3">
        <v>102</v>
      </c>
      <c r="B3">
        <v>1042775</v>
      </c>
      <c r="C3" t="s">
        <v>12</v>
      </c>
      <c r="D3" t="s">
        <v>23</v>
      </c>
      <c r="E3" t="s">
        <v>14</v>
      </c>
      <c r="F3" t="s">
        <v>24</v>
      </c>
      <c r="G3" t="s">
        <v>25</v>
      </c>
      <c r="H3" t="s">
        <v>26</v>
      </c>
      <c r="I3" t="s">
        <v>18</v>
      </c>
      <c r="J3" s="1" t="s">
        <v>27</v>
      </c>
      <c r="K3" t="e">
        <f ca="1">- 서울대학교 기계공학과 졸업
- 서울대학교 기계공학 석사
- HL만도(주)  Global Steering BU장
- HL만도㈜ CTO</f>
        <v>#NAME?</v>
      </c>
      <c r="L3" s="1" t="s">
        <v>28</v>
      </c>
      <c r="M3" t="s">
        <v>22</v>
      </c>
      <c r="N3" t="s">
        <v>29</v>
      </c>
    </row>
    <row r="4" spans="1:14" ht="33" hidden="1" x14ac:dyDescent="0.3">
      <c r="A4">
        <v>102</v>
      </c>
      <c r="B4">
        <v>1042775</v>
      </c>
      <c r="C4" t="s">
        <v>12</v>
      </c>
      <c r="D4" t="s">
        <v>30</v>
      </c>
      <c r="E4" t="s">
        <v>14</v>
      </c>
      <c r="F4" t="s">
        <v>31</v>
      </c>
      <c r="G4" t="s">
        <v>32</v>
      </c>
      <c r="H4" t="s">
        <v>26</v>
      </c>
      <c r="I4" t="s">
        <v>18</v>
      </c>
      <c r="J4" t="s">
        <v>33</v>
      </c>
      <c r="K4" t="e">
        <f ca="1">- 부산대학교 회계학 졸업
- HL만도(주)  Americas Region MCB 법인대표</f>
        <v>#NAME?</v>
      </c>
      <c r="L4" s="1" t="s">
        <v>28</v>
      </c>
      <c r="M4" t="s">
        <v>34</v>
      </c>
      <c r="N4" t="s">
        <v>29</v>
      </c>
    </row>
    <row r="5" spans="1:14" ht="33" hidden="1" x14ac:dyDescent="0.3">
      <c r="A5">
        <v>102</v>
      </c>
      <c r="B5">
        <v>1042775</v>
      </c>
      <c r="C5" t="s">
        <v>12</v>
      </c>
      <c r="D5" t="s">
        <v>35</v>
      </c>
      <c r="E5" t="s">
        <v>14</v>
      </c>
      <c r="F5" t="s">
        <v>36</v>
      </c>
      <c r="G5" t="s">
        <v>25</v>
      </c>
      <c r="H5" t="s">
        <v>26</v>
      </c>
      <c r="I5" t="s">
        <v>18</v>
      </c>
      <c r="J5" t="s">
        <v>37</v>
      </c>
      <c r="K5" t="e">
        <f ca="1">- 인하대학교 기계공학과 졸업
- HL만도(주) COO 겸 Smart Manufacturing &amp; Operation Hub장
- HL만도(주) Global Brake BU장
- HL만도(주) CQO</f>
        <v>#NAME?</v>
      </c>
      <c r="L5" s="1" t="s">
        <v>28</v>
      </c>
      <c r="M5" t="s">
        <v>22</v>
      </c>
      <c r="N5" t="s">
        <v>29</v>
      </c>
    </row>
    <row r="6" spans="1:14" ht="33" hidden="1" x14ac:dyDescent="0.3">
      <c r="A6">
        <v>102</v>
      </c>
      <c r="B6">
        <v>1042775</v>
      </c>
      <c r="C6" t="s">
        <v>12</v>
      </c>
      <c r="D6" t="s">
        <v>38</v>
      </c>
      <c r="E6" t="s">
        <v>14</v>
      </c>
      <c r="F6" t="s">
        <v>39</v>
      </c>
      <c r="G6" t="s">
        <v>25</v>
      </c>
      <c r="H6" t="s">
        <v>26</v>
      </c>
      <c r="I6" t="s">
        <v>18</v>
      </c>
      <c r="J6" s="1" t="s">
        <v>40</v>
      </c>
      <c r="K6" t="e">
        <f ca="1">- 한양대학교 금속공학과 졸업
- ㈜만도 Global Brake BU Sales Center장
  겸 Global Customer Champion 겸 Central Sales Center장
- HL만도(주) CMO 겸 Global Customer Champion
  겸 Central Sales Center장
- HL만도(주) RCS BU장</f>
        <v>#NAME?</v>
      </c>
      <c r="L6" s="1" t="s">
        <v>28</v>
      </c>
      <c r="M6" t="s">
        <v>22</v>
      </c>
      <c r="N6" t="s">
        <v>29</v>
      </c>
    </row>
    <row r="7" spans="1:14" ht="33" hidden="1" x14ac:dyDescent="0.3">
      <c r="A7">
        <v>102</v>
      </c>
      <c r="B7">
        <v>1042775</v>
      </c>
      <c r="C7" t="s">
        <v>12</v>
      </c>
      <c r="D7" t="s">
        <v>41</v>
      </c>
      <c r="E7" t="s">
        <v>14</v>
      </c>
      <c r="F7" t="s">
        <v>42</v>
      </c>
      <c r="G7" t="s">
        <v>25</v>
      </c>
      <c r="H7" t="s">
        <v>26</v>
      </c>
      <c r="I7" t="s">
        <v>18</v>
      </c>
      <c r="J7" t="s">
        <v>43</v>
      </c>
      <c r="K7" t="e">
        <f ca="1">- 한국외국어대학교 경제학과 졸업
- Southern California MBA 석사
- 한라비스테온공조 상무
- ㈜한라홀딩스 IR팀장
- HL만도(주) Corporate Management장
- HL만도(주) MDS BU장</f>
        <v>#NAME?</v>
      </c>
      <c r="L7" s="1" t="s">
        <v>28</v>
      </c>
      <c r="M7" t="s">
        <v>44</v>
      </c>
      <c r="N7" t="s">
        <v>29</v>
      </c>
    </row>
    <row r="8" spans="1:14" ht="49.5" hidden="1" x14ac:dyDescent="0.3">
      <c r="A8">
        <v>102</v>
      </c>
      <c r="B8">
        <v>1042775</v>
      </c>
      <c r="C8" t="s">
        <v>12</v>
      </c>
      <c r="D8" t="s">
        <v>45</v>
      </c>
      <c r="E8" t="s">
        <v>14</v>
      </c>
      <c r="F8" t="s">
        <v>46</v>
      </c>
      <c r="G8" t="s">
        <v>25</v>
      </c>
      <c r="H8" t="s">
        <v>26</v>
      </c>
      <c r="I8" t="s">
        <v>18</v>
      </c>
      <c r="J8" s="1" t="s">
        <v>47</v>
      </c>
      <c r="K8" s="1" t="s">
        <v>48</v>
      </c>
      <c r="L8" s="1" t="s">
        <v>28</v>
      </c>
      <c r="M8" t="s">
        <v>49</v>
      </c>
      <c r="N8" t="s">
        <v>29</v>
      </c>
    </row>
    <row r="9" spans="1:14" ht="33" hidden="1" x14ac:dyDescent="0.3">
      <c r="A9">
        <v>102</v>
      </c>
      <c r="B9">
        <v>1042775</v>
      </c>
      <c r="C9" t="s">
        <v>12</v>
      </c>
      <c r="D9" t="s">
        <v>50</v>
      </c>
      <c r="E9" t="s">
        <v>14</v>
      </c>
      <c r="F9" t="s">
        <v>51</v>
      </c>
      <c r="G9" t="s">
        <v>25</v>
      </c>
      <c r="H9" t="s">
        <v>26</v>
      </c>
      <c r="I9" t="s">
        <v>18</v>
      </c>
      <c r="J9" t="s">
        <v>52</v>
      </c>
      <c r="K9" t="e">
        <f ca="1">- 서울대학교 경영학과 졸업
- 한라그룹 비서실 운영팀장
- (주) 한라홀딩스
- HL만도(주) Global Brake BU Management Center장
- HL지주 경영지원본부장</f>
        <v>#NAME?</v>
      </c>
      <c r="L9" s="1" t="s">
        <v>28</v>
      </c>
      <c r="M9" t="s">
        <v>53</v>
      </c>
      <c r="N9" t="s">
        <v>29</v>
      </c>
    </row>
    <row r="10" spans="1:14" ht="33" hidden="1" x14ac:dyDescent="0.3">
      <c r="A10">
        <v>102</v>
      </c>
      <c r="B10">
        <v>1042775</v>
      </c>
      <c r="C10" t="s">
        <v>12</v>
      </c>
      <c r="D10" t="s">
        <v>54</v>
      </c>
      <c r="E10" t="s">
        <v>14</v>
      </c>
      <c r="F10" t="s">
        <v>55</v>
      </c>
      <c r="G10" t="s">
        <v>25</v>
      </c>
      <c r="H10" t="s">
        <v>26</v>
      </c>
      <c r="I10" t="s">
        <v>18</v>
      </c>
      <c r="J10" s="1" t="s">
        <v>56</v>
      </c>
      <c r="K10" t="e">
        <f ca="1">- 조지타운대학교 법학센터 졸업 (석사)
- HL만도(주) Americas Region 대표 겸 HR America실장
- COO 겸 America Region 지역대표</f>
        <v>#NAME?</v>
      </c>
      <c r="L10" s="1" t="s">
        <v>28</v>
      </c>
      <c r="M10" t="s">
        <v>57</v>
      </c>
      <c r="N10" t="s">
        <v>29</v>
      </c>
    </row>
    <row r="11" spans="1:14" ht="33" hidden="1" x14ac:dyDescent="0.3">
      <c r="A11">
        <v>102</v>
      </c>
      <c r="B11">
        <v>1042775</v>
      </c>
      <c r="C11" t="s">
        <v>12</v>
      </c>
      <c r="D11" t="s">
        <v>58</v>
      </c>
      <c r="E11" t="s">
        <v>14</v>
      </c>
      <c r="F11" t="s">
        <v>59</v>
      </c>
      <c r="G11" t="s">
        <v>25</v>
      </c>
      <c r="H11" t="s">
        <v>26</v>
      </c>
      <c r="I11" t="s">
        <v>18</v>
      </c>
      <c r="J11" s="1" t="s">
        <v>60</v>
      </c>
      <c r="K11" t="e">
        <f ca="1">- 중앙대학교 경제학과 졸업
- (주) 만도 Global ADAS BU
- (주) HLKlemove
- HL만도(주) Global Suspension BU장
- HL만도(주) Europe Region 지역대표</f>
        <v>#NAME?</v>
      </c>
      <c r="L11" s="1" t="s">
        <v>28</v>
      </c>
      <c r="M11" t="s">
        <v>61</v>
      </c>
      <c r="N11" t="s">
        <v>29</v>
      </c>
    </row>
    <row r="12" spans="1:14" ht="33" hidden="1" x14ac:dyDescent="0.3">
      <c r="A12">
        <v>102</v>
      </c>
      <c r="B12">
        <v>1042775</v>
      </c>
      <c r="C12" t="s">
        <v>12</v>
      </c>
      <c r="D12" t="s">
        <v>62</v>
      </c>
      <c r="E12" t="s">
        <v>14</v>
      </c>
      <c r="F12" t="s">
        <v>63</v>
      </c>
      <c r="G12" t="s">
        <v>25</v>
      </c>
      <c r="H12" t="s">
        <v>26</v>
      </c>
      <c r="I12" t="s">
        <v>18</v>
      </c>
      <c r="J12" s="1" t="s">
        <v>64</v>
      </c>
      <c r="K12" t="e">
        <f ca="1">- 한국외국어대학교 영어과 졸업
- 한라그룹 비서실장
- 에이치엘클레무브 주식회사 COO
- HL만도(주) CMO 겸 Global HKMC Champion</f>
        <v>#NAME?</v>
      </c>
      <c r="L12" s="1" t="s">
        <v>28</v>
      </c>
      <c r="M12" t="s">
        <v>65</v>
      </c>
      <c r="N12" t="s">
        <v>29</v>
      </c>
    </row>
    <row r="13" spans="1:14" ht="82.5" hidden="1" x14ac:dyDescent="0.3">
      <c r="A13">
        <v>102</v>
      </c>
      <c r="B13">
        <v>1042775</v>
      </c>
      <c r="C13" t="s">
        <v>12</v>
      </c>
      <c r="D13" t="s">
        <v>66</v>
      </c>
      <c r="E13" t="s">
        <v>14</v>
      </c>
      <c r="F13" t="s">
        <v>67</v>
      </c>
      <c r="G13" t="s">
        <v>68</v>
      </c>
      <c r="H13" t="s">
        <v>26</v>
      </c>
      <c r="I13" t="s">
        <v>18</v>
      </c>
      <c r="J13" s="1" t="s">
        <v>69</v>
      </c>
      <c r="K13" s="1" t="s">
        <v>70</v>
      </c>
      <c r="L13" s="1" t="s">
        <v>28</v>
      </c>
      <c r="M13" t="s">
        <v>22</v>
      </c>
      <c r="N13" t="s">
        <v>29</v>
      </c>
    </row>
    <row r="14" spans="1:14" ht="198" hidden="1" x14ac:dyDescent="0.3">
      <c r="A14">
        <v>102</v>
      </c>
      <c r="B14">
        <v>1042775</v>
      </c>
      <c r="C14" t="s">
        <v>12</v>
      </c>
      <c r="D14" t="s">
        <v>71</v>
      </c>
      <c r="E14" t="s">
        <v>14</v>
      </c>
      <c r="F14" t="s">
        <v>72</v>
      </c>
      <c r="G14" t="s">
        <v>73</v>
      </c>
      <c r="H14" t="s">
        <v>17</v>
      </c>
      <c r="I14" t="s">
        <v>18</v>
      </c>
      <c r="J14" s="1" t="s">
        <v>74</v>
      </c>
      <c r="K14" s="1" t="s">
        <v>75</v>
      </c>
      <c r="L14" s="1" t="s">
        <v>28</v>
      </c>
      <c r="M14" t="s">
        <v>22</v>
      </c>
      <c r="N14" s="2">
        <v>46472</v>
      </c>
    </row>
    <row r="15" spans="1:14" ht="49.5" hidden="1" x14ac:dyDescent="0.3">
      <c r="A15">
        <v>102</v>
      </c>
      <c r="B15">
        <v>1042775</v>
      </c>
      <c r="C15" t="s">
        <v>12</v>
      </c>
      <c r="D15" t="s">
        <v>76</v>
      </c>
      <c r="E15" t="s">
        <v>14</v>
      </c>
      <c r="F15" t="s">
        <v>77</v>
      </c>
      <c r="G15" t="s">
        <v>68</v>
      </c>
      <c r="H15" t="s">
        <v>26</v>
      </c>
      <c r="I15" t="s">
        <v>18</v>
      </c>
      <c r="J15" s="1" t="s">
        <v>78</v>
      </c>
      <c r="K15" s="1" t="s">
        <v>79</v>
      </c>
      <c r="L15" s="1" t="s">
        <v>28</v>
      </c>
      <c r="M15" t="s">
        <v>22</v>
      </c>
      <c r="N15" t="s">
        <v>29</v>
      </c>
    </row>
    <row r="16" spans="1:14" ht="49.5" hidden="1" x14ac:dyDescent="0.3">
      <c r="A16">
        <v>102</v>
      </c>
      <c r="B16">
        <v>1042775</v>
      </c>
      <c r="C16" t="s">
        <v>12</v>
      </c>
      <c r="D16" t="s">
        <v>80</v>
      </c>
      <c r="E16" t="s">
        <v>14</v>
      </c>
      <c r="F16" t="s">
        <v>81</v>
      </c>
      <c r="G16" t="s">
        <v>68</v>
      </c>
      <c r="H16" t="s">
        <v>26</v>
      </c>
      <c r="I16" t="s">
        <v>18</v>
      </c>
      <c r="J16" s="1" t="s">
        <v>82</v>
      </c>
      <c r="K16" t="e">
        <f ca="1">- 광운대학교 전자재료과 졸업
- St. Tomas대 국제경영학 석사
- HL만도(주) Brake Sales Center장 겸 Global VW Champion
- HL만도(주) RCS BU Sales Center장</f>
        <v>#NAME?</v>
      </c>
      <c r="L16" s="1" t="s">
        <v>28</v>
      </c>
      <c r="M16" t="s">
        <v>22</v>
      </c>
      <c r="N16" t="s">
        <v>29</v>
      </c>
    </row>
    <row r="17" spans="1:14" ht="33" hidden="1" x14ac:dyDescent="0.3">
      <c r="A17">
        <v>102</v>
      </c>
      <c r="B17">
        <v>1042775</v>
      </c>
      <c r="C17" t="s">
        <v>12</v>
      </c>
      <c r="D17" t="s">
        <v>83</v>
      </c>
      <c r="E17" t="s">
        <v>14</v>
      </c>
      <c r="F17" t="s">
        <v>84</v>
      </c>
      <c r="G17" t="s">
        <v>68</v>
      </c>
      <c r="H17" t="s">
        <v>26</v>
      </c>
      <c r="I17" t="s">
        <v>18</v>
      </c>
      <c r="J17" s="1" t="s">
        <v>85</v>
      </c>
      <c r="K17" t="e">
        <f>- 서울대학교 경영학과 졸업
- 법무부
- 한라그룹 법무실 국내법무팀장
- HL지주 법무실장</f>
        <v>#NAME?</v>
      </c>
      <c r="L17" s="1" t="s">
        <v>28</v>
      </c>
      <c r="M17" t="s">
        <v>86</v>
      </c>
      <c r="N17" t="s">
        <v>29</v>
      </c>
    </row>
    <row r="18" spans="1:14" ht="49.5" hidden="1" x14ac:dyDescent="0.3">
      <c r="A18">
        <v>102</v>
      </c>
      <c r="B18">
        <v>1042775</v>
      </c>
      <c r="C18" t="s">
        <v>12</v>
      </c>
      <c r="D18" t="s">
        <v>87</v>
      </c>
      <c r="E18" t="s">
        <v>14</v>
      </c>
      <c r="F18" t="s">
        <v>88</v>
      </c>
      <c r="G18" t="s">
        <v>68</v>
      </c>
      <c r="H18" t="s">
        <v>26</v>
      </c>
      <c r="I18" t="s">
        <v>18</v>
      </c>
      <c r="J18" s="1" t="s">
        <v>89</v>
      </c>
      <c r="K18" s="1" t="s">
        <v>90</v>
      </c>
      <c r="L18" s="1" t="s">
        <v>28</v>
      </c>
      <c r="M18" t="s">
        <v>91</v>
      </c>
      <c r="N18" t="s">
        <v>29</v>
      </c>
    </row>
    <row r="19" spans="1:14" ht="33" hidden="1" x14ac:dyDescent="0.3">
      <c r="A19">
        <v>102</v>
      </c>
      <c r="B19">
        <v>1042775</v>
      </c>
      <c r="C19" t="s">
        <v>12</v>
      </c>
      <c r="D19" t="s">
        <v>92</v>
      </c>
      <c r="E19" t="s">
        <v>14</v>
      </c>
      <c r="F19" t="s">
        <v>93</v>
      </c>
      <c r="G19" t="s">
        <v>68</v>
      </c>
      <c r="H19" t="s">
        <v>26</v>
      </c>
      <c r="I19" t="s">
        <v>18</v>
      </c>
      <c r="J19" s="1" t="s">
        <v>94</v>
      </c>
      <c r="K19" t="e">
        <f ca="1">- 연세대 노어노문학 졸업(학사)
- HL만도 (주) CPO Advanced Purchasing Center장</f>
        <v>#NAME?</v>
      </c>
      <c r="L19" s="1" t="s">
        <v>28</v>
      </c>
      <c r="M19" t="s">
        <v>95</v>
      </c>
      <c r="N19" t="s">
        <v>29</v>
      </c>
    </row>
    <row r="20" spans="1:14" ht="66" hidden="1" x14ac:dyDescent="0.3">
      <c r="A20">
        <v>102</v>
      </c>
      <c r="B20">
        <v>1042775</v>
      </c>
      <c r="C20" t="s">
        <v>12</v>
      </c>
      <c r="D20" t="s">
        <v>96</v>
      </c>
      <c r="E20" t="s">
        <v>14</v>
      </c>
      <c r="F20" t="s">
        <v>97</v>
      </c>
      <c r="G20" t="s">
        <v>68</v>
      </c>
      <c r="H20" t="s">
        <v>26</v>
      </c>
      <c r="I20" t="s">
        <v>18</v>
      </c>
      <c r="J20" s="1" t="s">
        <v>98</v>
      </c>
      <c r="K20" t="e">
        <f ca="1">- 성균관대학교 기계공학과 졸업
- Wake Forest대 경영학과 졸업(석사)
- HL만도(주) Americas Region MESA Center장
 겸 Sales America 실장 겸 Global GM Champion
 겸 Global Tesla Champion
- HL만도(주) Americas Region장 겸 MESA Center장 겸 HR Americas 실장</f>
        <v>#NAME?</v>
      </c>
      <c r="L20" s="1" t="s">
        <v>28</v>
      </c>
      <c r="M20" t="s">
        <v>49</v>
      </c>
      <c r="N20" t="s">
        <v>29</v>
      </c>
    </row>
    <row r="21" spans="1:14" ht="33" hidden="1" x14ac:dyDescent="0.3">
      <c r="A21">
        <v>102</v>
      </c>
      <c r="B21">
        <v>1042775</v>
      </c>
      <c r="C21" t="s">
        <v>12</v>
      </c>
      <c r="D21" t="s">
        <v>99</v>
      </c>
      <c r="E21" t="s">
        <v>14</v>
      </c>
      <c r="F21" t="s">
        <v>100</v>
      </c>
      <c r="G21" t="s">
        <v>68</v>
      </c>
      <c r="H21" t="s">
        <v>26</v>
      </c>
      <c r="I21" t="s">
        <v>18</v>
      </c>
      <c r="J21" s="1" t="s">
        <v>101</v>
      </c>
      <c r="K21" t="e">
        <f ca="1">- 부산대학교 경영학과 졸업
- HL만도(주) Global Steering BU Management Center장
- HL만도(주) Global Brake BU Management Center장
- HL만도(주) MDS BU Management Center장</f>
        <v>#NAME?</v>
      </c>
      <c r="L21" s="1" t="s">
        <v>28</v>
      </c>
      <c r="M21" t="s">
        <v>102</v>
      </c>
      <c r="N21" t="s">
        <v>29</v>
      </c>
    </row>
    <row r="22" spans="1:14" ht="33" hidden="1" x14ac:dyDescent="0.3">
      <c r="A22">
        <v>102</v>
      </c>
      <c r="B22">
        <v>1042775</v>
      </c>
      <c r="C22" t="s">
        <v>12</v>
      </c>
      <c r="D22" t="s">
        <v>103</v>
      </c>
      <c r="E22" t="s">
        <v>14</v>
      </c>
      <c r="F22" t="s">
        <v>104</v>
      </c>
      <c r="G22" t="s">
        <v>68</v>
      </c>
      <c r="H22" t="s">
        <v>26</v>
      </c>
      <c r="I22" t="s">
        <v>18</v>
      </c>
      <c r="J22" s="1" t="s">
        <v>105</v>
      </c>
      <c r="K22" t="e">
        <f ca="1">- 인하대학교 기계공학과 졸업
- HL만도(주) Global Brake BU Operation Center장
- HL만도(주) COO Global Operation Hub Pyeongtaek Operation Center장</f>
        <v>#NAME?</v>
      </c>
      <c r="L22" s="1" t="s">
        <v>28</v>
      </c>
      <c r="M22" t="s">
        <v>102</v>
      </c>
      <c r="N22" t="s">
        <v>29</v>
      </c>
    </row>
    <row r="23" spans="1:14" ht="33" hidden="1" x14ac:dyDescent="0.3">
      <c r="A23">
        <v>102</v>
      </c>
      <c r="B23">
        <v>1042775</v>
      </c>
      <c r="C23" t="s">
        <v>12</v>
      </c>
      <c r="D23" t="s">
        <v>106</v>
      </c>
      <c r="E23" t="s">
        <v>14</v>
      </c>
      <c r="F23" t="s">
        <v>107</v>
      </c>
      <c r="G23" t="s">
        <v>68</v>
      </c>
      <c r="H23" t="s">
        <v>26</v>
      </c>
      <c r="I23" t="s">
        <v>18</v>
      </c>
      <c r="J23" t="s">
        <v>108</v>
      </c>
      <c r="K23" t="e">
        <f ca="1">- University of New Mexico 기계공학 졸업
- Purdue University 기계공학 석사/박사
- (주) 만도 Global Management Global Strategy Center 신규사업팀장
- (주) 만도 Corporate Management New Business팀장
- HL만도(주) WG Campus장
- HL그룹 미래사업실장
-
HL그룹 신사업 추진 PJT장</f>
        <v>#NAME?</v>
      </c>
      <c r="L23" s="1" t="s">
        <v>28</v>
      </c>
      <c r="M23" t="s">
        <v>109</v>
      </c>
      <c r="N23" t="s">
        <v>29</v>
      </c>
    </row>
    <row r="24" spans="1:14" ht="49.5" hidden="1" x14ac:dyDescent="0.3">
      <c r="A24">
        <v>102</v>
      </c>
      <c r="B24">
        <v>1042775</v>
      </c>
      <c r="C24" t="s">
        <v>12</v>
      </c>
      <c r="D24" t="s">
        <v>110</v>
      </c>
      <c r="E24" t="s">
        <v>14</v>
      </c>
      <c r="F24" t="s">
        <v>111</v>
      </c>
      <c r="G24" t="s">
        <v>68</v>
      </c>
      <c r="H24" t="s">
        <v>26</v>
      </c>
      <c r="I24" t="s">
        <v>18</v>
      </c>
      <c r="J24" s="1" t="s">
        <v>112</v>
      </c>
      <c r="K24" s="1" t="s">
        <v>113</v>
      </c>
      <c r="L24" s="1" t="s">
        <v>28</v>
      </c>
      <c r="M24" t="s">
        <v>109</v>
      </c>
      <c r="N24" t="s">
        <v>29</v>
      </c>
    </row>
    <row r="25" spans="1:14" ht="33" hidden="1" x14ac:dyDescent="0.3">
      <c r="A25">
        <v>102</v>
      </c>
      <c r="B25">
        <v>1042775</v>
      </c>
      <c r="C25" t="s">
        <v>12</v>
      </c>
      <c r="D25" t="s">
        <v>114</v>
      </c>
      <c r="E25" t="s">
        <v>14</v>
      </c>
      <c r="F25" t="s">
        <v>115</v>
      </c>
      <c r="G25" t="s">
        <v>68</v>
      </c>
      <c r="H25" t="s">
        <v>17</v>
      </c>
      <c r="I25" t="s">
        <v>18</v>
      </c>
      <c r="J25" s="1" t="s">
        <v>116</v>
      </c>
      <c r="K25" t="e">
        <f ca="1">- 부산대학교 법학과 졸업
- HL만도(주) Korea Employee Relations Center장
- HL만도(주) 대표이사(CSO) 겸 Korea ER Center장</f>
        <v>#NAME?</v>
      </c>
      <c r="L25" s="1" t="s">
        <v>28</v>
      </c>
      <c r="M25" t="s">
        <v>22</v>
      </c>
      <c r="N25" s="2">
        <v>46105</v>
      </c>
    </row>
    <row r="26" spans="1:14" ht="33" hidden="1" x14ac:dyDescent="0.3">
      <c r="A26">
        <v>102</v>
      </c>
      <c r="B26">
        <v>1042775</v>
      </c>
      <c r="C26" t="s">
        <v>12</v>
      </c>
      <c r="D26" t="s">
        <v>117</v>
      </c>
      <c r="E26" t="s">
        <v>14</v>
      </c>
      <c r="F26" t="s">
        <v>118</v>
      </c>
      <c r="G26" t="s">
        <v>68</v>
      </c>
      <c r="H26" t="s">
        <v>26</v>
      </c>
      <c r="I26" t="s">
        <v>18</v>
      </c>
      <c r="J26" s="1" t="s">
        <v>119</v>
      </c>
      <c r="K26" t="e">
        <f ca="1">- 서강대학교 경영학과 졸업
- (주) 만도 Corporate Management Global HR Center HR China 실장
- HL만도(주) Global HR Center장</f>
        <v>#NAME?</v>
      </c>
      <c r="L26" s="1" t="s">
        <v>28</v>
      </c>
      <c r="M26" t="s">
        <v>120</v>
      </c>
      <c r="N26" t="s">
        <v>29</v>
      </c>
    </row>
    <row r="27" spans="1:14" ht="33" hidden="1" x14ac:dyDescent="0.3">
      <c r="A27">
        <v>102</v>
      </c>
      <c r="B27">
        <v>1042775</v>
      </c>
      <c r="C27" t="s">
        <v>12</v>
      </c>
      <c r="D27" t="s">
        <v>121</v>
      </c>
      <c r="E27" t="s">
        <v>14</v>
      </c>
      <c r="F27" t="s">
        <v>122</v>
      </c>
      <c r="G27" t="s">
        <v>68</v>
      </c>
      <c r="H27" t="s">
        <v>26</v>
      </c>
      <c r="I27" t="s">
        <v>18</v>
      </c>
      <c r="J27" t="s">
        <v>123</v>
      </c>
      <c r="K27" t="e">
        <f ca="1">- 성균관대학교 산업공학과 졸업 (학사)
- (주) 만도 MDC MSC(소주) 법인장
- HL만도(주) MSC 법인대표</f>
        <v>#NAME?</v>
      </c>
      <c r="L27" s="1" t="s">
        <v>28</v>
      </c>
      <c r="M27" t="s">
        <v>124</v>
      </c>
      <c r="N27" t="s">
        <v>29</v>
      </c>
    </row>
    <row r="28" spans="1:14" ht="33" hidden="1" x14ac:dyDescent="0.3">
      <c r="A28">
        <v>102</v>
      </c>
      <c r="B28">
        <v>1042775</v>
      </c>
      <c r="C28" t="s">
        <v>12</v>
      </c>
      <c r="D28" t="s">
        <v>125</v>
      </c>
      <c r="E28" t="s">
        <v>14</v>
      </c>
      <c r="F28" t="s">
        <v>126</v>
      </c>
      <c r="G28" t="s">
        <v>68</v>
      </c>
      <c r="H28" t="s">
        <v>26</v>
      </c>
      <c r="I28" t="s">
        <v>18</v>
      </c>
      <c r="J28" s="1" t="s">
        <v>127</v>
      </c>
      <c r="K28" t="e">
        <f ca="1">- 한양대학교 중문학과 졸업 (학사)
- HL만도(주) Central Sales &amp; Marketing Center Sales China실장
 겸 MBTC 법인대표
- HL만도(주) CMO Sales China 실장 겸 Global Geely Champion</f>
        <v>#NAME?</v>
      </c>
      <c r="L28" s="1" t="s">
        <v>28</v>
      </c>
      <c r="M28" t="s">
        <v>124</v>
      </c>
      <c r="N28" t="s">
        <v>29</v>
      </c>
    </row>
    <row r="29" spans="1:14" ht="33" hidden="1" x14ac:dyDescent="0.3">
      <c r="A29">
        <v>102</v>
      </c>
      <c r="B29">
        <v>1042775</v>
      </c>
      <c r="C29" t="s">
        <v>12</v>
      </c>
      <c r="D29" t="s">
        <v>128</v>
      </c>
      <c r="E29" t="s">
        <v>14</v>
      </c>
      <c r="F29" t="s">
        <v>129</v>
      </c>
      <c r="G29" t="s">
        <v>68</v>
      </c>
      <c r="H29" t="s">
        <v>26</v>
      </c>
      <c r="I29" t="s">
        <v>18</v>
      </c>
      <c r="J29" t="s">
        <v>130</v>
      </c>
      <c r="K29" t="e">
        <f ca="1">- 한양대학교 기계공학과 졸업
- HL만도(주) Global Steering BU Operation Center장
- HL만도(주) Deputy COO 겸 Global Operation Hub장
- HL만도(주) COO</f>
        <v>#NAME?</v>
      </c>
      <c r="L29" s="1" t="s">
        <v>28</v>
      </c>
      <c r="M29" t="s">
        <v>124</v>
      </c>
      <c r="N29" t="s">
        <v>29</v>
      </c>
    </row>
    <row r="30" spans="1:14" ht="33" hidden="1" x14ac:dyDescent="0.3">
      <c r="A30">
        <v>102</v>
      </c>
      <c r="B30">
        <v>1042775</v>
      </c>
      <c r="C30" t="s">
        <v>12</v>
      </c>
      <c r="D30" t="s">
        <v>131</v>
      </c>
      <c r="E30" t="s">
        <v>14</v>
      </c>
      <c r="F30" t="s">
        <v>132</v>
      </c>
      <c r="G30" t="s">
        <v>68</v>
      </c>
      <c r="H30" t="s">
        <v>26</v>
      </c>
      <c r="I30" t="s">
        <v>18</v>
      </c>
      <c r="J30" t="s">
        <v>133</v>
      </c>
      <c r="K30" t="e">
        <f ca="1">- 성균관대학교 경영학과 졸업
- (주) 만도 MCA 미주관리실장
- (주) 만도브로제 주식회사
- HL만도(주) America Region MCM 법인대표</f>
        <v>#NAME?</v>
      </c>
      <c r="L30" s="1" t="s">
        <v>28</v>
      </c>
      <c r="M30" t="s">
        <v>61</v>
      </c>
      <c r="N30" t="s">
        <v>29</v>
      </c>
    </row>
    <row r="31" spans="1:14" ht="49.5" hidden="1" x14ac:dyDescent="0.3">
      <c r="A31">
        <v>102</v>
      </c>
      <c r="B31">
        <v>1042775</v>
      </c>
      <c r="C31" t="s">
        <v>12</v>
      </c>
      <c r="D31" t="s">
        <v>134</v>
      </c>
      <c r="E31" t="s">
        <v>14</v>
      </c>
      <c r="F31" t="s">
        <v>135</v>
      </c>
      <c r="G31" t="s">
        <v>68</v>
      </c>
      <c r="H31" t="s">
        <v>26</v>
      </c>
      <c r="I31" t="s">
        <v>18</v>
      </c>
      <c r="J31" s="1" t="s">
        <v>136</v>
      </c>
      <c r="K31" t="e">
        <f ca="1">- 인하대 경제통상학 졸업(학사)
- 연세대 MBA 졸업 (석사)
- HL만도 (주) Corporate Management Global Strategy Center장
- 에이치엘클레무브 주식회사 Corporate Management장
- HL만도 (주) Corporate Management장 (CFO)</f>
        <v>#NAME?</v>
      </c>
      <c r="L31" s="1" t="s">
        <v>28</v>
      </c>
      <c r="M31" t="s">
        <v>65</v>
      </c>
      <c r="N31" t="s">
        <v>29</v>
      </c>
    </row>
    <row r="32" spans="1:14" ht="82.5" hidden="1" x14ac:dyDescent="0.3">
      <c r="A32">
        <v>102</v>
      </c>
      <c r="B32">
        <v>1042775</v>
      </c>
      <c r="C32" t="s">
        <v>12</v>
      </c>
      <c r="D32" t="s">
        <v>137</v>
      </c>
      <c r="E32" t="s">
        <v>14</v>
      </c>
      <c r="F32" t="s">
        <v>138</v>
      </c>
      <c r="G32" t="s">
        <v>139</v>
      </c>
      <c r="H32" t="s">
        <v>26</v>
      </c>
      <c r="I32" t="s">
        <v>18</v>
      </c>
      <c r="J32" s="1" t="s">
        <v>140</v>
      </c>
      <c r="K32" s="1" t="s">
        <v>141</v>
      </c>
      <c r="L32" s="1" t="s">
        <v>28</v>
      </c>
      <c r="M32" t="s">
        <v>102</v>
      </c>
      <c r="N32" t="s">
        <v>29</v>
      </c>
    </row>
    <row r="33" spans="1:14" ht="99" hidden="1" x14ac:dyDescent="0.3">
      <c r="A33">
        <v>102</v>
      </c>
      <c r="B33">
        <v>1042775</v>
      </c>
      <c r="C33" t="s">
        <v>12</v>
      </c>
      <c r="D33" t="s">
        <v>142</v>
      </c>
      <c r="E33" t="s">
        <v>14</v>
      </c>
      <c r="F33" t="s">
        <v>143</v>
      </c>
      <c r="G33" t="s">
        <v>139</v>
      </c>
      <c r="H33" t="s">
        <v>26</v>
      </c>
      <c r="I33" t="s">
        <v>18</v>
      </c>
      <c r="J33" t="s">
        <v>144</v>
      </c>
      <c r="K33" s="1" t="s">
        <v>145</v>
      </c>
      <c r="L33" s="1" t="s">
        <v>28</v>
      </c>
      <c r="M33" t="s">
        <v>109</v>
      </c>
      <c r="N33" t="s">
        <v>29</v>
      </c>
    </row>
    <row r="34" spans="1:14" ht="33" hidden="1" x14ac:dyDescent="0.3">
      <c r="A34">
        <v>102</v>
      </c>
      <c r="B34">
        <v>1042775</v>
      </c>
      <c r="C34" t="s">
        <v>12</v>
      </c>
      <c r="D34" t="s">
        <v>146</v>
      </c>
      <c r="E34" t="s">
        <v>14</v>
      </c>
      <c r="F34" t="s">
        <v>147</v>
      </c>
      <c r="G34" t="s">
        <v>139</v>
      </c>
      <c r="H34" t="s">
        <v>26</v>
      </c>
      <c r="I34" t="s">
        <v>18</v>
      </c>
      <c r="J34" s="1" t="s">
        <v>148</v>
      </c>
      <c r="K34" t="e">
        <f ca="1">- 고려대학교 행정학 졸업
- Syracuse University College of Law Law(J.D.)
- HL만도(주) Global Legal Center 장
- HL그룹 HR혁신실장
- HL그룹 비서실장</f>
        <v>#NAME?</v>
      </c>
      <c r="L34" s="1" t="s">
        <v>28</v>
      </c>
      <c r="M34" t="s">
        <v>109</v>
      </c>
      <c r="N34" t="s">
        <v>29</v>
      </c>
    </row>
    <row r="35" spans="1:14" ht="33" hidden="1" x14ac:dyDescent="0.3">
      <c r="A35">
        <v>102</v>
      </c>
      <c r="B35">
        <v>1042775</v>
      </c>
      <c r="C35" t="s">
        <v>12</v>
      </c>
      <c r="D35" t="s">
        <v>149</v>
      </c>
      <c r="E35" t="s">
        <v>14</v>
      </c>
      <c r="F35" t="s">
        <v>150</v>
      </c>
      <c r="G35" t="s">
        <v>139</v>
      </c>
      <c r="H35" t="s">
        <v>26</v>
      </c>
      <c r="I35" t="s">
        <v>18</v>
      </c>
      <c r="J35" s="1" t="s">
        <v>151</v>
      </c>
      <c r="K35" t="e">
        <f ca="1">- 인하대학교 기계공학과 졸업
- HL만도(주) Global Steering BU Sales Center장
- HL만도(주) MDS BU Sales Center장</f>
        <v>#NAME?</v>
      </c>
      <c r="L35" s="1" t="s">
        <v>28</v>
      </c>
      <c r="M35" t="s">
        <v>109</v>
      </c>
      <c r="N35" t="s">
        <v>29</v>
      </c>
    </row>
    <row r="36" spans="1:14" ht="33" hidden="1" x14ac:dyDescent="0.3">
      <c r="A36">
        <v>102</v>
      </c>
      <c r="B36">
        <v>1042775</v>
      </c>
      <c r="C36" t="s">
        <v>12</v>
      </c>
      <c r="D36" t="s">
        <v>152</v>
      </c>
      <c r="E36" t="s">
        <v>14</v>
      </c>
      <c r="F36" t="s">
        <v>153</v>
      </c>
      <c r="G36" t="s">
        <v>154</v>
      </c>
      <c r="H36" t="s">
        <v>154</v>
      </c>
      <c r="I36" t="s">
        <v>155</v>
      </c>
      <c r="J36" t="s">
        <v>154</v>
      </c>
      <c r="K36" t="e">
        <f>- 서울대학교 국제경제학과 졸업
- JP모건 IB사업부 전무
- SJL파트너스 부대표
- Sylvan Capital Management 한국공동총괄</f>
        <v>#NAME?</v>
      </c>
      <c r="L36" s="1" t="s">
        <v>28</v>
      </c>
      <c r="M36" t="s">
        <v>156</v>
      </c>
      <c r="N36" s="2">
        <v>46104</v>
      </c>
    </row>
    <row r="37" spans="1:14" ht="66" hidden="1" x14ac:dyDescent="0.3">
      <c r="A37">
        <v>102</v>
      </c>
      <c r="B37">
        <v>1042775</v>
      </c>
      <c r="C37" t="s">
        <v>12</v>
      </c>
      <c r="D37" t="s">
        <v>157</v>
      </c>
      <c r="E37" t="s">
        <v>14</v>
      </c>
      <c r="F37" t="s">
        <v>158</v>
      </c>
      <c r="G37" t="s">
        <v>139</v>
      </c>
      <c r="H37" t="s">
        <v>26</v>
      </c>
      <c r="I37" t="s">
        <v>18</v>
      </c>
      <c r="J37" t="s">
        <v>159</v>
      </c>
      <c r="K37" s="1" t="s">
        <v>160</v>
      </c>
      <c r="L37" s="1" t="s">
        <v>28</v>
      </c>
      <c r="M37" t="s">
        <v>57</v>
      </c>
      <c r="N37" t="s">
        <v>29</v>
      </c>
    </row>
    <row r="38" spans="1:14" ht="82.5" hidden="1" x14ac:dyDescent="0.3">
      <c r="A38">
        <v>102</v>
      </c>
      <c r="B38">
        <v>1042775</v>
      </c>
      <c r="C38" t="s">
        <v>12</v>
      </c>
      <c r="D38" t="s">
        <v>161</v>
      </c>
      <c r="E38" t="s">
        <v>162</v>
      </c>
      <c r="F38" t="s">
        <v>163</v>
      </c>
      <c r="G38" t="s">
        <v>139</v>
      </c>
      <c r="H38" t="s">
        <v>26</v>
      </c>
      <c r="I38" t="s">
        <v>18</v>
      </c>
      <c r="J38" t="s">
        <v>164</v>
      </c>
      <c r="K38" s="1" t="s">
        <v>165</v>
      </c>
      <c r="L38" s="1" t="s">
        <v>28</v>
      </c>
      <c r="M38" t="s">
        <v>57</v>
      </c>
      <c r="N38" t="s">
        <v>29</v>
      </c>
    </row>
    <row r="39" spans="1:14" ht="33" hidden="1" x14ac:dyDescent="0.3">
      <c r="A39">
        <v>102</v>
      </c>
      <c r="B39">
        <v>1042775</v>
      </c>
      <c r="C39" t="s">
        <v>12</v>
      </c>
      <c r="D39" t="s">
        <v>166</v>
      </c>
      <c r="E39" t="s">
        <v>14</v>
      </c>
      <c r="F39" t="s">
        <v>100</v>
      </c>
      <c r="G39" t="s">
        <v>139</v>
      </c>
      <c r="H39" t="s">
        <v>26</v>
      </c>
      <c r="I39" t="s">
        <v>18</v>
      </c>
      <c r="J39" s="1" t="s">
        <v>167</v>
      </c>
      <c r="K39" t="e">
        <f ca="1">- 연세대학교 기계공학과 졸업
- HL만도(주) Global Steering BU Program Management실장
- HL만도(주) MDS BU Program Management 실장</f>
        <v>#NAME?</v>
      </c>
      <c r="L39" s="1" t="s">
        <v>28</v>
      </c>
      <c r="M39" t="s">
        <v>57</v>
      </c>
      <c r="N39" t="s">
        <v>29</v>
      </c>
    </row>
    <row r="40" spans="1:14" ht="66" hidden="1" x14ac:dyDescent="0.3">
      <c r="A40">
        <v>102</v>
      </c>
      <c r="B40">
        <v>1042775</v>
      </c>
      <c r="C40" t="s">
        <v>12</v>
      </c>
      <c r="D40" t="s">
        <v>168</v>
      </c>
      <c r="E40" t="s">
        <v>14</v>
      </c>
      <c r="F40" t="s">
        <v>169</v>
      </c>
      <c r="G40" t="s">
        <v>139</v>
      </c>
      <c r="H40" t="s">
        <v>26</v>
      </c>
      <c r="I40" t="s">
        <v>18</v>
      </c>
      <c r="J40" s="1" t="s">
        <v>170</v>
      </c>
      <c r="K40" s="1" t="s">
        <v>171</v>
      </c>
      <c r="L40" s="1" t="s">
        <v>28</v>
      </c>
      <c r="M40" t="s">
        <v>57</v>
      </c>
      <c r="N40" t="s">
        <v>29</v>
      </c>
    </row>
    <row r="41" spans="1:14" ht="49.5" hidden="1" x14ac:dyDescent="0.3">
      <c r="A41">
        <v>102</v>
      </c>
      <c r="B41">
        <v>1042775</v>
      </c>
      <c r="C41" t="s">
        <v>12</v>
      </c>
      <c r="D41" t="s">
        <v>172</v>
      </c>
      <c r="E41" t="s">
        <v>14</v>
      </c>
      <c r="F41" t="s">
        <v>173</v>
      </c>
      <c r="G41" t="s">
        <v>139</v>
      </c>
      <c r="H41" t="s">
        <v>26</v>
      </c>
      <c r="I41" t="s">
        <v>18</v>
      </c>
      <c r="J41" s="1" t="s">
        <v>174</v>
      </c>
      <c r="K41" t="e">
        <f ca="1">- 성균관대학교 기계설계 졸업 (석사)
- (주) 만도 Corporate Management Global Strategy Center Strategy Planning팀장
- HL만도(주) Corporate Management Technology Innovation실장 겸
  SW Beacon Lab장
- HL만도(주) CTO Technology Innovation Center장 겸 HL Eureka PJT 간사</f>
        <v>#NAME?</v>
      </c>
      <c r="L41" s="1" t="s">
        <v>28</v>
      </c>
      <c r="M41" t="s">
        <v>57</v>
      </c>
      <c r="N41" t="s">
        <v>29</v>
      </c>
    </row>
    <row r="42" spans="1:14" ht="33" hidden="1" x14ac:dyDescent="0.3">
      <c r="A42">
        <v>102</v>
      </c>
      <c r="B42">
        <v>1042775</v>
      </c>
      <c r="C42" t="s">
        <v>12</v>
      </c>
      <c r="D42" t="s">
        <v>175</v>
      </c>
      <c r="E42" t="s">
        <v>14</v>
      </c>
      <c r="F42" t="s">
        <v>176</v>
      </c>
      <c r="G42" t="s">
        <v>139</v>
      </c>
      <c r="H42" t="s">
        <v>26</v>
      </c>
      <c r="I42" t="s">
        <v>18</v>
      </c>
      <c r="J42" s="1" t="s">
        <v>177</v>
      </c>
      <c r="K42" t="e">
        <f ca="1">- 한양대학교 경제학과 졸업 (학사)
- 그룹 기획실 경영기획팀장
- HL지주 경영지원실 경영관리팀장
- HL만도(주) Global Suspension BU Management Center장
- HL만도(주) RCS BU Management Center장</f>
        <v>#NAME?</v>
      </c>
      <c r="L42" s="1" t="s">
        <v>28</v>
      </c>
      <c r="M42" t="s">
        <v>178</v>
      </c>
      <c r="N42" t="s">
        <v>29</v>
      </c>
    </row>
    <row r="43" spans="1:14" ht="82.5" hidden="1" x14ac:dyDescent="0.3">
      <c r="A43">
        <v>102</v>
      </c>
      <c r="B43">
        <v>1042775</v>
      </c>
      <c r="C43" t="s">
        <v>12</v>
      </c>
      <c r="D43" t="s">
        <v>179</v>
      </c>
      <c r="E43" t="s">
        <v>14</v>
      </c>
      <c r="F43" t="s">
        <v>180</v>
      </c>
      <c r="G43" t="s">
        <v>139</v>
      </c>
      <c r="H43" t="s">
        <v>26</v>
      </c>
      <c r="I43" t="s">
        <v>18</v>
      </c>
      <c r="J43" t="s">
        <v>181</v>
      </c>
      <c r="K43" s="1" t="s">
        <v>182</v>
      </c>
      <c r="L43" s="1" t="s">
        <v>28</v>
      </c>
      <c r="M43" t="s">
        <v>183</v>
      </c>
      <c r="N43" t="s">
        <v>29</v>
      </c>
    </row>
    <row r="44" spans="1:14" ht="99" hidden="1" x14ac:dyDescent="0.3">
      <c r="A44">
        <v>102</v>
      </c>
      <c r="B44">
        <v>1042775</v>
      </c>
      <c r="C44" t="s">
        <v>12</v>
      </c>
      <c r="D44" t="s">
        <v>184</v>
      </c>
      <c r="E44" t="s">
        <v>14</v>
      </c>
      <c r="F44" t="s">
        <v>185</v>
      </c>
      <c r="G44" t="s">
        <v>139</v>
      </c>
      <c r="H44" t="s">
        <v>26</v>
      </c>
      <c r="I44" t="s">
        <v>18</v>
      </c>
      <c r="J44" s="1" t="s">
        <v>186</v>
      </c>
      <c r="K44" s="1" t="s">
        <v>187</v>
      </c>
      <c r="L44" s="1" t="s">
        <v>28</v>
      </c>
      <c r="M44" t="s">
        <v>188</v>
      </c>
      <c r="N44" t="s">
        <v>29</v>
      </c>
    </row>
    <row r="45" spans="1:14" ht="66" hidden="1" x14ac:dyDescent="0.3">
      <c r="A45">
        <v>102</v>
      </c>
      <c r="B45">
        <v>1042775</v>
      </c>
      <c r="C45" t="s">
        <v>12</v>
      </c>
      <c r="D45" t="s">
        <v>189</v>
      </c>
      <c r="E45" t="s">
        <v>14</v>
      </c>
      <c r="F45" t="s">
        <v>190</v>
      </c>
      <c r="G45" t="s">
        <v>139</v>
      </c>
      <c r="H45" t="s">
        <v>26</v>
      </c>
      <c r="I45" t="s">
        <v>18</v>
      </c>
      <c r="J45" s="1" t="s">
        <v>191</v>
      </c>
      <c r="K45" s="1" t="s">
        <v>192</v>
      </c>
      <c r="L45" s="1" t="s">
        <v>28</v>
      </c>
      <c r="M45" t="s">
        <v>188</v>
      </c>
      <c r="N45" t="s">
        <v>29</v>
      </c>
    </row>
    <row r="46" spans="1:14" ht="33" hidden="1" x14ac:dyDescent="0.3">
      <c r="A46">
        <v>102</v>
      </c>
      <c r="B46">
        <v>1042775</v>
      </c>
      <c r="C46" t="s">
        <v>12</v>
      </c>
      <c r="D46" t="s">
        <v>193</v>
      </c>
      <c r="E46" t="s">
        <v>14</v>
      </c>
      <c r="F46" t="s">
        <v>24</v>
      </c>
      <c r="G46" t="s">
        <v>139</v>
      </c>
      <c r="H46" t="s">
        <v>26</v>
      </c>
      <c r="I46" t="s">
        <v>18</v>
      </c>
      <c r="J46" t="s">
        <v>194</v>
      </c>
      <c r="K46" t="e">
        <f ca="1">- 한양대학교 기계공학과 졸업 (학사)
- HL만도(주) China Region MNC 법인대표</f>
        <v>#NAME?</v>
      </c>
      <c r="L46" s="1" t="s">
        <v>28</v>
      </c>
      <c r="M46" t="s">
        <v>124</v>
      </c>
      <c r="N46" t="s">
        <v>29</v>
      </c>
    </row>
    <row r="47" spans="1:14" ht="132" hidden="1" x14ac:dyDescent="0.3">
      <c r="A47">
        <v>102</v>
      </c>
      <c r="B47">
        <v>1042775</v>
      </c>
      <c r="C47" t="s">
        <v>12</v>
      </c>
      <c r="D47" t="s">
        <v>195</v>
      </c>
      <c r="E47" t="s">
        <v>162</v>
      </c>
      <c r="F47" t="s">
        <v>196</v>
      </c>
      <c r="G47" t="s">
        <v>154</v>
      </c>
      <c r="H47" t="s">
        <v>154</v>
      </c>
      <c r="I47" t="s">
        <v>155</v>
      </c>
      <c r="J47" s="1" t="s">
        <v>197</v>
      </c>
      <c r="K47" s="1" t="s">
        <v>198</v>
      </c>
      <c r="L47" s="1" t="s">
        <v>28</v>
      </c>
      <c r="M47" t="s">
        <v>199</v>
      </c>
      <c r="N47" s="2">
        <v>46472</v>
      </c>
    </row>
    <row r="48" spans="1:14" ht="33" hidden="1" x14ac:dyDescent="0.3">
      <c r="A48">
        <v>102</v>
      </c>
      <c r="B48">
        <v>1042775</v>
      </c>
      <c r="C48" t="s">
        <v>12</v>
      </c>
      <c r="D48" t="s">
        <v>200</v>
      </c>
      <c r="E48" t="s">
        <v>14</v>
      </c>
      <c r="F48" t="s">
        <v>201</v>
      </c>
      <c r="G48" t="s">
        <v>139</v>
      </c>
      <c r="H48" t="s">
        <v>26</v>
      </c>
      <c r="I48" t="s">
        <v>18</v>
      </c>
      <c r="J48" s="1" t="s">
        <v>202</v>
      </c>
      <c r="K48" t="e">
        <f ca="1">- 서울대학교 임산공학과 졸업(학사)
- 연세대학교 IT서비스전략기회관리 졸업(석사)
- HL만도(주) Corporate Management Digital Innovation Center장 겸 그룹 CIO</f>
        <v>#NAME?</v>
      </c>
      <c r="L48" s="1" t="s">
        <v>28</v>
      </c>
      <c r="M48" t="s">
        <v>65</v>
      </c>
      <c r="N48" t="s">
        <v>29</v>
      </c>
    </row>
    <row r="49" spans="1:14" ht="33" hidden="1" x14ac:dyDescent="0.3">
      <c r="A49">
        <v>102</v>
      </c>
      <c r="B49">
        <v>1042775</v>
      </c>
      <c r="C49" t="s">
        <v>12</v>
      </c>
      <c r="D49" t="s">
        <v>203</v>
      </c>
      <c r="E49" t="s">
        <v>14</v>
      </c>
      <c r="F49" t="s">
        <v>143</v>
      </c>
      <c r="G49" t="s">
        <v>139</v>
      </c>
      <c r="H49" t="s">
        <v>26</v>
      </c>
      <c r="I49" t="s">
        <v>18</v>
      </c>
      <c r="J49" t="s">
        <v>204</v>
      </c>
      <c r="K49" t="e">
        <f ca="1">- 성균관대학교 기계공학과 졸업(학사)
- HL만도(주) Global Steering BU Operation Center장
 겸 Plant Wonju Manufacturing 공장장
- HL만도(주) COO Global Opeartion Hub Wonju Operation Center장</f>
        <v>#NAME?</v>
      </c>
      <c r="L49" s="1" t="s">
        <v>28</v>
      </c>
      <c r="M49" t="s">
        <v>188</v>
      </c>
      <c r="N49" t="s">
        <v>29</v>
      </c>
    </row>
    <row r="50" spans="1:14" ht="33" hidden="1" x14ac:dyDescent="0.3">
      <c r="A50">
        <v>102</v>
      </c>
      <c r="B50">
        <v>1042775</v>
      </c>
      <c r="C50" t="s">
        <v>12</v>
      </c>
      <c r="D50" t="s">
        <v>205</v>
      </c>
      <c r="E50" t="s">
        <v>14</v>
      </c>
      <c r="F50" t="s">
        <v>206</v>
      </c>
      <c r="G50" t="s">
        <v>139</v>
      </c>
      <c r="H50" t="s">
        <v>26</v>
      </c>
      <c r="I50" t="s">
        <v>18</v>
      </c>
      <c r="J50" s="1" t="s">
        <v>207</v>
      </c>
      <c r="K50" t="e">
        <f ca="1">- 중국 천진대학교 경제학과 졸업(학사)
- HL지주 커뮤니케이션실 홍보팀장
- HL지주 홍보실장</f>
        <v>#NAME?</v>
      </c>
      <c r="L50" s="1" t="s">
        <v>28</v>
      </c>
      <c r="M50" t="s">
        <v>188</v>
      </c>
      <c r="N50" t="s">
        <v>29</v>
      </c>
    </row>
    <row r="51" spans="1:14" ht="66" hidden="1" x14ac:dyDescent="0.3">
      <c r="A51">
        <v>102</v>
      </c>
      <c r="B51">
        <v>1042775</v>
      </c>
      <c r="C51" t="s">
        <v>12</v>
      </c>
      <c r="D51" t="s">
        <v>208</v>
      </c>
      <c r="E51" t="s">
        <v>14</v>
      </c>
      <c r="F51" t="s">
        <v>209</v>
      </c>
      <c r="G51" t="s">
        <v>139</v>
      </c>
      <c r="H51" t="s">
        <v>26</v>
      </c>
      <c r="I51" t="s">
        <v>18</v>
      </c>
      <c r="J51" s="1" t="s">
        <v>210</v>
      </c>
      <c r="K51" s="1" t="s">
        <v>211</v>
      </c>
      <c r="L51" s="1" t="s">
        <v>28</v>
      </c>
      <c r="M51" t="s">
        <v>188</v>
      </c>
      <c r="N51" t="s">
        <v>29</v>
      </c>
    </row>
    <row r="52" spans="1:14" ht="33" hidden="1" x14ac:dyDescent="0.3">
      <c r="A52">
        <v>102</v>
      </c>
      <c r="B52">
        <v>1042775</v>
      </c>
      <c r="C52" t="s">
        <v>12</v>
      </c>
      <c r="D52" t="s">
        <v>212</v>
      </c>
      <c r="E52" t="s">
        <v>14</v>
      </c>
      <c r="F52" t="s">
        <v>88</v>
      </c>
      <c r="G52" t="s">
        <v>139</v>
      </c>
      <c r="H52" t="s">
        <v>26</v>
      </c>
      <c r="I52" t="s">
        <v>18</v>
      </c>
      <c r="J52" s="1" t="s">
        <v>213</v>
      </c>
      <c r="K52" t="e">
        <f ca="1">- 명지대학교 무역학과 졸업 (학사)
- HL만도(주) Global Suspension BU Sales Center장
- HL만도(주) RCS BU Sales Center Sales Korea 실장</f>
        <v>#NAME?</v>
      </c>
      <c r="L52" s="1" t="s">
        <v>28</v>
      </c>
      <c r="M52" t="s">
        <v>188</v>
      </c>
      <c r="N52" t="s">
        <v>29</v>
      </c>
    </row>
    <row r="53" spans="1:14" ht="66" hidden="1" x14ac:dyDescent="0.3">
      <c r="A53">
        <v>102</v>
      </c>
      <c r="B53">
        <v>1042775</v>
      </c>
      <c r="C53" t="s">
        <v>12</v>
      </c>
      <c r="D53" t="s">
        <v>214</v>
      </c>
      <c r="E53" t="s">
        <v>14</v>
      </c>
      <c r="F53" t="s">
        <v>215</v>
      </c>
      <c r="G53" t="s">
        <v>139</v>
      </c>
      <c r="H53" t="s">
        <v>26</v>
      </c>
      <c r="I53" t="s">
        <v>18</v>
      </c>
      <c r="J53" t="s">
        <v>216</v>
      </c>
      <c r="K53" s="1" t="s">
        <v>217</v>
      </c>
      <c r="L53" s="1" t="s">
        <v>28</v>
      </c>
      <c r="M53" t="s">
        <v>124</v>
      </c>
      <c r="N53" t="s">
        <v>29</v>
      </c>
    </row>
    <row r="54" spans="1:14" ht="33" hidden="1" x14ac:dyDescent="0.3">
      <c r="A54">
        <v>102</v>
      </c>
      <c r="B54">
        <v>1042775</v>
      </c>
      <c r="C54" t="s">
        <v>12</v>
      </c>
      <c r="D54" t="s">
        <v>218</v>
      </c>
      <c r="E54" t="s">
        <v>14</v>
      </c>
      <c r="F54" t="s">
        <v>219</v>
      </c>
      <c r="G54" t="s">
        <v>139</v>
      </c>
      <c r="H54" t="s">
        <v>26</v>
      </c>
      <c r="I54" t="s">
        <v>18</v>
      </c>
      <c r="J54" t="s">
        <v>29</v>
      </c>
      <c r="K54" t="e">
        <f ca="1">- 인하대학교 산업공학과 졸업
- 고려대학교 MBA 졸업(석사)
- HL만도(주) Global HR Center  Talent Strategy(부)</f>
        <v>#NAME?</v>
      </c>
      <c r="L54" s="1" t="s">
        <v>28</v>
      </c>
      <c r="M54" t="s">
        <v>61</v>
      </c>
      <c r="N54" t="s">
        <v>29</v>
      </c>
    </row>
    <row r="55" spans="1:14" ht="33" hidden="1" x14ac:dyDescent="0.3">
      <c r="A55">
        <v>102</v>
      </c>
      <c r="B55">
        <v>1042775</v>
      </c>
      <c r="C55" t="s">
        <v>12</v>
      </c>
      <c r="D55" t="s">
        <v>220</v>
      </c>
      <c r="E55" t="s">
        <v>14</v>
      </c>
      <c r="F55" t="s">
        <v>221</v>
      </c>
      <c r="G55" t="s">
        <v>139</v>
      </c>
      <c r="H55" t="s">
        <v>26</v>
      </c>
      <c r="I55" t="s">
        <v>18</v>
      </c>
      <c r="J55" t="s">
        <v>222</v>
      </c>
      <c r="K55" t="e">
        <f ca="1">- 아주대학교 경영학과 졸업
- HL만도(주) COO Global Opeartion Hub Pyeongtaek Operation Center
   Admin. Pyeongtaek 실장</f>
        <v>#NAME?</v>
      </c>
      <c r="L55" s="1" t="s">
        <v>28</v>
      </c>
      <c r="M55" t="s">
        <v>61</v>
      </c>
      <c r="N55" t="s">
        <v>29</v>
      </c>
    </row>
    <row r="56" spans="1:14" ht="66" hidden="1" x14ac:dyDescent="0.3">
      <c r="A56">
        <v>102</v>
      </c>
      <c r="B56">
        <v>1042775</v>
      </c>
      <c r="C56" t="s">
        <v>12</v>
      </c>
      <c r="D56" t="s">
        <v>223</v>
      </c>
      <c r="E56" t="s">
        <v>14</v>
      </c>
      <c r="F56" t="s">
        <v>224</v>
      </c>
      <c r="G56" t="s">
        <v>139</v>
      </c>
      <c r="H56" t="s">
        <v>26</v>
      </c>
      <c r="I56" t="s">
        <v>18</v>
      </c>
      <c r="J56" s="1" t="s">
        <v>225</v>
      </c>
      <c r="K56" s="1" t="s">
        <v>226</v>
      </c>
      <c r="L56" s="1" t="s">
        <v>28</v>
      </c>
      <c r="M56" t="s">
        <v>61</v>
      </c>
      <c r="N56" t="s">
        <v>29</v>
      </c>
    </row>
    <row r="57" spans="1:14" ht="66" hidden="1" x14ac:dyDescent="0.3">
      <c r="A57">
        <v>102</v>
      </c>
      <c r="B57">
        <v>1042775</v>
      </c>
      <c r="C57" t="s">
        <v>12</v>
      </c>
      <c r="D57" t="s">
        <v>227</v>
      </c>
      <c r="E57" t="s">
        <v>14</v>
      </c>
      <c r="F57" t="s">
        <v>228</v>
      </c>
      <c r="G57" s="1" t="s">
        <v>229</v>
      </c>
      <c r="H57" t="s">
        <v>26</v>
      </c>
      <c r="I57" t="s">
        <v>18</v>
      </c>
      <c r="J57" t="s">
        <v>230</v>
      </c>
      <c r="K57" s="1" t="s">
        <v>231</v>
      </c>
      <c r="L57" s="1" t="s">
        <v>28</v>
      </c>
      <c r="M57" t="s">
        <v>109</v>
      </c>
      <c r="N57" t="s">
        <v>29</v>
      </c>
    </row>
    <row r="58" spans="1:14" ht="33" hidden="1" x14ac:dyDescent="0.3">
      <c r="A58">
        <v>102</v>
      </c>
      <c r="B58">
        <v>1042775</v>
      </c>
      <c r="C58" t="s">
        <v>12</v>
      </c>
      <c r="D58" t="s">
        <v>232</v>
      </c>
      <c r="E58" t="s">
        <v>14</v>
      </c>
      <c r="F58" t="s">
        <v>233</v>
      </c>
      <c r="G58" t="s">
        <v>154</v>
      </c>
      <c r="H58" t="s">
        <v>154</v>
      </c>
      <c r="I58" t="s">
        <v>155</v>
      </c>
      <c r="J58" s="1" t="s">
        <v>197</v>
      </c>
      <c r="K58" t="e">
        <f>- 서울대학교 사법학과 졸업
- 서울대학교 대학원 법학과 수료
- 뉴욕대학교 법학 석사
- 서울중앙지검 금융조세조사부장
- 국회 법제사법위 전문위원
- 법무부 기획조정실장
- 대검찰청 차장검사
- 강남일 법률사무소 대표변호사
- 법무법인 화우 대표변호사</f>
        <v>#NAME?</v>
      </c>
      <c r="L58" s="1" t="s">
        <v>28</v>
      </c>
      <c r="M58" t="s">
        <v>234</v>
      </c>
      <c r="N58" s="2">
        <v>46105</v>
      </c>
    </row>
    <row r="59" spans="1:14" ht="66" hidden="1" x14ac:dyDescent="0.3">
      <c r="A59">
        <v>102</v>
      </c>
      <c r="B59">
        <v>1042775</v>
      </c>
      <c r="C59" t="s">
        <v>12</v>
      </c>
      <c r="D59" t="s">
        <v>235</v>
      </c>
      <c r="E59" t="s">
        <v>14</v>
      </c>
      <c r="F59" t="s">
        <v>236</v>
      </c>
      <c r="G59" t="s">
        <v>32</v>
      </c>
      <c r="H59" t="s">
        <v>26</v>
      </c>
      <c r="I59" t="s">
        <v>18</v>
      </c>
      <c r="J59" t="s">
        <v>237</v>
      </c>
      <c r="K59" s="1" t="s">
        <v>238</v>
      </c>
      <c r="L59" s="1" t="s">
        <v>28</v>
      </c>
      <c r="M59" t="s">
        <v>183</v>
      </c>
      <c r="N59" t="s">
        <v>29</v>
      </c>
    </row>
    <row r="60" spans="1:14" ht="33" hidden="1" x14ac:dyDescent="0.3">
      <c r="A60">
        <v>102</v>
      </c>
      <c r="B60">
        <v>1042775</v>
      </c>
      <c r="C60" t="s">
        <v>12</v>
      </c>
      <c r="D60" t="s">
        <v>239</v>
      </c>
      <c r="E60" t="s">
        <v>14</v>
      </c>
      <c r="F60" t="s">
        <v>240</v>
      </c>
      <c r="G60" t="s">
        <v>32</v>
      </c>
      <c r="H60" t="s">
        <v>26</v>
      </c>
      <c r="I60" t="s">
        <v>18</v>
      </c>
      <c r="J60" s="1" t="s">
        <v>241</v>
      </c>
      <c r="K60" t="e">
        <f ca="1">- 인하대학교 기계공학과 졸업 (학사)
- HL만도(주) Global Suspension BU Operation Center Plant Mexico 공장장
- HL만도(주) COO Global Opeartion Hub Iksan Operation Center장</f>
        <v>#NAME?</v>
      </c>
      <c r="L60" s="1" t="s">
        <v>28</v>
      </c>
      <c r="M60" t="s">
        <v>188</v>
      </c>
      <c r="N60" t="s">
        <v>29</v>
      </c>
    </row>
    <row r="61" spans="1:14" ht="66" hidden="1" x14ac:dyDescent="0.3">
      <c r="A61">
        <v>102</v>
      </c>
      <c r="B61">
        <v>1042775</v>
      </c>
      <c r="C61" t="s">
        <v>12</v>
      </c>
      <c r="D61" t="s">
        <v>242</v>
      </c>
      <c r="E61" t="s">
        <v>14</v>
      </c>
      <c r="F61" t="s">
        <v>206</v>
      </c>
      <c r="G61" t="s">
        <v>32</v>
      </c>
      <c r="H61" t="s">
        <v>26</v>
      </c>
      <c r="I61" t="s">
        <v>18</v>
      </c>
      <c r="J61" s="1" t="s">
        <v>243</v>
      </c>
      <c r="K61" s="1" t="s">
        <v>244</v>
      </c>
      <c r="L61" s="1" t="s">
        <v>28</v>
      </c>
      <c r="M61" t="s">
        <v>188</v>
      </c>
      <c r="N61" t="s">
        <v>29</v>
      </c>
    </row>
    <row r="62" spans="1:14" ht="66" hidden="1" x14ac:dyDescent="0.3">
      <c r="A62">
        <v>102</v>
      </c>
      <c r="B62">
        <v>1042775</v>
      </c>
      <c r="C62" t="s">
        <v>12</v>
      </c>
      <c r="D62" t="s">
        <v>245</v>
      </c>
      <c r="E62" t="s">
        <v>14</v>
      </c>
      <c r="F62" t="s">
        <v>246</v>
      </c>
      <c r="G62" t="s">
        <v>32</v>
      </c>
      <c r="H62" t="s">
        <v>26</v>
      </c>
      <c r="I62" t="s">
        <v>18</v>
      </c>
      <c r="J62" s="1" t="s">
        <v>247</v>
      </c>
      <c r="K62" s="1" t="s">
        <v>248</v>
      </c>
      <c r="L62" s="1" t="s">
        <v>28</v>
      </c>
      <c r="M62" t="s">
        <v>249</v>
      </c>
      <c r="N62" t="s">
        <v>29</v>
      </c>
    </row>
    <row r="63" spans="1:14" ht="49.5" hidden="1" x14ac:dyDescent="0.3">
      <c r="A63">
        <v>102</v>
      </c>
      <c r="B63">
        <v>1042775</v>
      </c>
      <c r="C63" t="s">
        <v>12</v>
      </c>
      <c r="D63" t="s">
        <v>250</v>
      </c>
      <c r="E63" t="s">
        <v>14</v>
      </c>
      <c r="F63" t="s">
        <v>251</v>
      </c>
      <c r="G63" t="s">
        <v>32</v>
      </c>
      <c r="H63" t="s">
        <v>26</v>
      </c>
      <c r="I63" t="s">
        <v>18</v>
      </c>
      <c r="J63" s="1" t="s">
        <v>252</v>
      </c>
      <c r="K63" s="1" t="s">
        <v>253</v>
      </c>
      <c r="L63" s="1" t="s">
        <v>28</v>
      </c>
      <c r="M63" t="s">
        <v>61</v>
      </c>
      <c r="N63" t="s">
        <v>29</v>
      </c>
    </row>
    <row r="64" spans="1:14" ht="49.5" hidden="1" x14ac:dyDescent="0.3">
      <c r="A64">
        <v>102</v>
      </c>
      <c r="B64">
        <v>1042775</v>
      </c>
      <c r="C64" t="s">
        <v>12</v>
      </c>
      <c r="D64" t="s">
        <v>254</v>
      </c>
      <c r="E64" t="s">
        <v>14</v>
      </c>
      <c r="F64" t="s">
        <v>100</v>
      </c>
      <c r="G64" t="s">
        <v>32</v>
      </c>
      <c r="H64" t="s">
        <v>26</v>
      </c>
      <c r="I64" t="s">
        <v>18</v>
      </c>
      <c r="J64" s="1" t="s">
        <v>255</v>
      </c>
      <c r="K64" s="1" t="s">
        <v>256</v>
      </c>
      <c r="L64" s="1" t="s">
        <v>28</v>
      </c>
      <c r="M64" t="s">
        <v>61</v>
      </c>
      <c r="N64" t="s">
        <v>29</v>
      </c>
    </row>
    <row r="65" spans="1:14" ht="33" hidden="1" x14ac:dyDescent="0.3">
      <c r="A65">
        <v>102</v>
      </c>
      <c r="B65">
        <v>1042775</v>
      </c>
      <c r="C65" t="s">
        <v>12</v>
      </c>
      <c r="D65" t="s">
        <v>257</v>
      </c>
      <c r="E65" t="s">
        <v>14</v>
      </c>
      <c r="F65" t="s">
        <v>258</v>
      </c>
      <c r="G65" t="s">
        <v>32</v>
      </c>
      <c r="H65" t="s">
        <v>26</v>
      </c>
      <c r="I65" t="s">
        <v>18</v>
      </c>
      <c r="J65" s="1" t="s">
        <v>259</v>
      </c>
      <c r="K65" t="e">
        <f ca="1">- 한양대학교 기계설계과 졸업
- HL만도(주) America Region MCA Plant Georgia 공장장</f>
        <v>#NAME?</v>
      </c>
      <c r="L65" s="1" t="s">
        <v>28</v>
      </c>
      <c r="M65" t="s">
        <v>61</v>
      </c>
      <c r="N65" t="s">
        <v>29</v>
      </c>
    </row>
    <row r="66" spans="1:14" ht="33" hidden="1" x14ac:dyDescent="0.3">
      <c r="A66">
        <v>102</v>
      </c>
      <c r="B66">
        <v>1042775</v>
      </c>
      <c r="C66" t="s">
        <v>12</v>
      </c>
      <c r="D66" t="s">
        <v>260</v>
      </c>
      <c r="E66" t="s">
        <v>14</v>
      </c>
      <c r="F66" t="s">
        <v>261</v>
      </c>
      <c r="G66" t="s">
        <v>32</v>
      </c>
      <c r="H66" t="s">
        <v>26</v>
      </c>
      <c r="I66" t="s">
        <v>18</v>
      </c>
      <c r="J66" t="s">
        <v>262</v>
      </c>
      <c r="K66" t="e">
        <f ca="1">- 전북대학교 기계설계과 졸업
- HL만도(주) Europe Region MCP 법인대표</f>
        <v>#NAME?</v>
      </c>
      <c r="L66" s="1" t="s">
        <v>28</v>
      </c>
      <c r="M66" t="s">
        <v>61</v>
      </c>
      <c r="N66" t="s">
        <v>29</v>
      </c>
    </row>
    <row r="67" spans="1:14" ht="33" hidden="1" x14ac:dyDescent="0.3">
      <c r="A67">
        <v>102</v>
      </c>
      <c r="B67">
        <v>1042775</v>
      </c>
      <c r="C67" t="s">
        <v>12</v>
      </c>
      <c r="D67" t="s">
        <v>263</v>
      </c>
      <c r="E67" t="s">
        <v>14</v>
      </c>
      <c r="F67" t="s">
        <v>173</v>
      </c>
      <c r="G67" t="s">
        <v>32</v>
      </c>
      <c r="H67" t="s">
        <v>26</v>
      </c>
      <c r="I67" t="s">
        <v>18</v>
      </c>
      <c r="J67" s="1" t="s">
        <v>264</v>
      </c>
      <c r="K67" t="e">
        <f ca="1">- 한양대학교 경영학과 졸업
- 쿠팡 Director of Global Accounting
- HL만도(주) Corporate Management Global Accounting Center장</f>
        <v>#NAME?</v>
      </c>
      <c r="L67" s="1" t="s">
        <v>28</v>
      </c>
      <c r="M67" t="s">
        <v>265</v>
      </c>
      <c r="N67" t="s">
        <v>29</v>
      </c>
    </row>
    <row r="68" spans="1:14" ht="33" hidden="1" x14ac:dyDescent="0.3">
      <c r="A68">
        <v>102</v>
      </c>
      <c r="B68">
        <v>1042775</v>
      </c>
      <c r="C68" t="s">
        <v>12</v>
      </c>
      <c r="D68" t="s">
        <v>266</v>
      </c>
      <c r="E68" t="s">
        <v>14</v>
      </c>
      <c r="F68" t="s">
        <v>267</v>
      </c>
      <c r="G68" t="s">
        <v>32</v>
      </c>
      <c r="H68" t="s">
        <v>26</v>
      </c>
      <c r="I68" t="s">
        <v>18</v>
      </c>
      <c r="J68" s="1" t="s">
        <v>268</v>
      </c>
      <c r="K68" t="e">
        <f ca="1">- 한림대학교 경제학과 졸업
- HL만도(주) Corporate Management General Affairs 팀장
- HL만도(주) Global HR Center People &amp; Culture 실장</f>
        <v>#NAME?</v>
      </c>
      <c r="L68" s="1" t="s">
        <v>28</v>
      </c>
      <c r="M68" t="s">
        <v>269</v>
      </c>
      <c r="N68" t="s">
        <v>29</v>
      </c>
    </row>
    <row r="69" spans="1:14" ht="82.5" hidden="1" x14ac:dyDescent="0.3">
      <c r="A69">
        <v>102</v>
      </c>
      <c r="B69">
        <v>1042775</v>
      </c>
      <c r="C69" t="s">
        <v>12</v>
      </c>
      <c r="D69" t="s">
        <v>270</v>
      </c>
      <c r="E69" t="s">
        <v>14</v>
      </c>
      <c r="F69" t="s">
        <v>271</v>
      </c>
      <c r="G69" t="s">
        <v>154</v>
      </c>
      <c r="H69" t="s">
        <v>154</v>
      </c>
      <c r="I69" t="s">
        <v>155</v>
      </c>
      <c r="J69" s="1" t="s">
        <v>197</v>
      </c>
      <c r="K69" s="1" t="s">
        <v>272</v>
      </c>
      <c r="L69" s="1" t="s">
        <v>28</v>
      </c>
      <c r="M69" t="s">
        <v>234</v>
      </c>
      <c r="N69" s="2">
        <v>46105</v>
      </c>
    </row>
    <row r="70" spans="1:14" ht="33" hidden="1" x14ac:dyDescent="0.3">
      <c r="A70">
        <v>102</v>
      </c>
      <c r="B70">
        <v>1042775</v>
      </c>
      <c r="C70" t="s">
        <v>12</v>
      </c>
      <c r="D70" t="s">
        <v>273</v>
      </c>
      <c r="E70" t="s">
        <v>14</v>
      </c>
      <c r="F70" t="s">
        <v>274</v>
      </c>
      <c r="G70" t="s">
        <v>32</v>
      </c>
      <c r="H70" t="s">
        <v>26</v>
      </c>
      <c r="I70" t="s">
        <v>18</v>
      </c>
      <c r="J70" s="1" t="s">
        <v>275</v>
      </c>
      <c r="K70" t="e">
        <f ca="1">- 서강대학교 경영학과 졸업
-University of Southern California MBA 졸업(석사)
- HL만도(주) HL Ventures Management LLC</f>
        <v>#NAME?</v>
      </c>
      <c r="L70" s="1" t="s">
        <v>28</v>
      </c>
      <c r="M70" t="s">
        <v>276</v>
      </c>
      <c r="N70" t="s">
        <v>29</v>
      </c>
    </row>
    <row r="71" spans="1:14" ht="33" hidden="1" x14ac:dyDescent="0.3">
      <c r="A71">
        <v>102</v>
      </c>
      <c r="B71">
        <v>1042775</v>
      </c>
      <c r="C71" t="s">
        <v>12</v>
      </c>
      <c r="D71" t="s">
        <v>277</v>
      </c>
      <c r="E71" t="s">
        <v>14</v>
      </c>
      <c r="F71" t="s">
        <v>278</v>
      </c>
      <c r="G71" t="s">
        <v>32</v>
      </c>
      <c r="H71" t="s">
        <v>26</v>
      </c>
      <c r="I71" t="s">
        <v>18</v>
      </c>
      <c r="J71" s="1" t="s">
        <v>279</v>
      </c>
      <c r="K71" t="e">
        <f ca="1">- 부산대학교 산업공학과 졸업
- HL만도(주) MDS BU Sales Center Sales Korea 실장</f>
        <v>#NAME?</v>
      </c>
      <c r="L71" s="1" t="s">
        <v>28</v>
      </c>
      <c r="M71" t="s">
        <v>280</v>
      </c>
      <c r="N71" t="s">
        <v>29</v>
      </c>
    </row>
    <row r="72" spans="1:14" ht="33" hidden="1" x14ac:dyDescent="0.3">
      <c r="A72">
        <v>102</v>
      </c>
      <c r="B72">
        <v>1042775</v>
      </c>
      <c r="C72" t="s">
        <v>12</v>
      </c>
      <c r="D72" t="s">
        <v>281</v>
      </c>
      <c r="E72" t="s">
        <v>14</v>
      </c>
      <c r="F72" t="s">
        <v>282</v>
      </c>
      <c r="G72" t="s">
        <v>32</v>
      </c>
      <c r="H72" t="s">
        <v>26</v>
      </c>
      <c r="I72" t="s">
        <v>18</v>
      </c>
      <c r="J72" t="s">
        <v>283</v>
      </c>
      <c r="K72" t="e">
        <f ca="1">- 전북대 전기공학과 졸업(학사)
- 전북대 전기공학과 졸업(석사)
- HL만도(주) CTO SW Campus SW Lab China 실장</f>
        <v>#NAME?</v>
      </c>
      <c r="L72" s="1" t="s">
        <v>28</v>
      </c>
      <c r="M72" t="s">
        <v>280</v>
      </c>
      <c r="N72" t="s">
        <v>29</v>
      </c>
    </row>
    <row r="73" spans="1:14" ht="33" hidden="1" x14ac:dyDescent="0.3">
      <c r="A73">
        <v>102</v>
      </c>
      <c r="B73">
        <v>1042775</v>
      </c>
      <c r="C73" t="s">
        <v>12</v>
      </c>
      <c r="D73" t="s">
        <v>284</v>
      </c>
      <c r="E73" t="s">
        <v>14</v>
      </c>
      <c r="F73" t="s">
        <v>285</v>
      </c>
      <c r="G73" t="s">
        <v>32</v>
      </c>
      <c r="H73" t="s">
        <v>26</v>
      </c>
      <c r="I73" t="s">
        <v>18</v>
      </c>
      <c r="J73" t="s">
        <v>286</v>
      </c>
      <c r="K73" t="e">
        <f ca="1">- 한양대학교 법학과 졸업
- HL만도(주) CPO SCM 실장</f>
        <v>#NAME?</v>
      </c>
      <c r="L73" s="1" t="s">
        <v>28</v>
      </c>
      <c r="M73" t="s">
        <v>280</v>
      </c>
      <c r="N73" t="s">
        <v>29</v>
      </c>
    </row>
    <row r="74" spans="1:14" ht="33" hidden="1" x14ac:dyDescent="0.3">
      <c r="A74">
        <v>102</v>
      </c>
      <c r="B74">
        <v>1042775</v>
      </c>
      <c r="C74" t="s">
        <v>12</v>
      </c>
      <c r="D74" t="s">
        <v>287</v>
      </c>
      <c r="E74" t="s">
        <v>162</v>
      </c>
      <c r="F74" t="s">
        <v>288</v>
      </c>
      <c r="G74" t="s">
        <v>32</v>
      </c>
      <c r="H74" t="s">
        <v>26</v>
      </c>
      <c r="I74" t="s">
        <v>18</v>
      </c>
      <c r="J74" s="1" t="s">
        <v>289</v>
      </c>
      <c r="K74" t="e">
        <f ca="1">- Seattle University Communication Studies 졸업(학사)
- Seattle University School of Law, Juris Doctor 졸업(석사)
- HL만도(주) Global Legal Center장</f>
        <v>#NAME?</v>
      </c>
      <c r="L74" s="1" t="s">
        <v>28</v>
      </c>
      <c r="M74" t="s">
        <v>280</v>
      </c>
      <c r="N74" t="s">
        <v>29</v>
      </c>
    </row>
    <row r="75" spans="1:14" ht="66" hidden="1" x14ac:dyDescent="0.3">
      <c r="A75">
        <v>102</v>
      </c>
      <c r="B75">
        <v>1042775</v>
      </c>
      <c r="C75" t="s">
        <v>12</v>
      </c>
      <c r="D75" t="s">
        <v>290</v>
      </c>
      <c r="E75" t="s">
        <v>14</v>
      </c>
      <c r="F75" t="s">
        <v>180</v>
      </c>
      <c r="G75" t="s">
        <v>32</v>
      </c>
      <c r="H75" t="s">
        <v>26</v>
      </c>
      <c r="I75" t="s">
        <v>18</v>
      </c>
      <c r="J75" t="s">
        <v>291</v>
      </c>
      <c r="K75" s="1" t="s">
        <v>292</v>
      </c>
      <c r="L75" s="1" t="s">
        <v>28</v>
      </c>
      <c r="M75" t="s">
        <v>280</v>
      </c>
      <c r="N75" t="s">
        <v>29</v>
      </c>
    </row>
    <row r="76" spans="1:14" ht="33" hidden="1" x14ac:dyDescent="0.3">
      <c r="A76">
        <v>102</v>
      </c>
      <c r="B76">
        <v>1042775</v>
      </c>
      <c r="C76" t="s">
        <v>12</v>
      </c>
      <c r="D76" t="s">
        <v>293</v>
      </c>
      <c r="E76" t="s">
        <v>14</v>
      </c>
      <c r="F76" t="s">
        <v>274</v>
      </c>
      <c r="G76" t="s">
        <v>32</v>
      </c>
      <c r="H76" t="s">
        <v>26</v>
      </c>
      <c r="I76" t="s">
        <v>18</v>
      </c>
      <c r="J76" s="1" t="s">
        <v>294</v>
      </c>
      <c r="K76" t="e">
        <f>- 서강대학교 경영학과 졸업
- HL지주 경영지원본부 ESG 팀장</f>
        <v>#NAME?</v>
      </c>
      <c r="L76" s="1" t="s">
        <v>28</v>
      </c>
      <c r="M76" t="s">
        <v>280</v>
      </c>
      <c r="N76" t="s">
        <v>29</v>
      </c>
    </row>
    <row r="77" spans="1:14" ht="33" hidden="1" x14ac:dyDescent="0.3">
      <c r="A77">
        <v>102</v>
      </c>
      <c r="B77">
        <v>1042775</v>
      </c>
      <c r="C77" t="s">
        <v>12</v>
      </c>
      <c r="D77" t="s">
        <v>295</v>
      </c>
      <c r="E77" t="s">
        <v>14</v>
      </c>
      <c r="F77" t="s">
        <v>296</v>
      </c>
      <c r="G77" t="s">
        <v>32</v>
      </c>
      <c r="H77" t="s">
        <v>26</v>
      </c>
      <c r="I77" t="s">
        <v>18</v>
      </c>
      <c r="J77" t="s">
        <v>297</v>
      </c>
      <c r="K77" t="e">
        <f ca="1">- 충북대학교 기계공학과 졸업
- HL만도(주)  China Region MBC 법인대표</f>
        <v>#NAME?</v>
      </c>
      <c r="L77" s="1" t="s">
        <v>28</v>
      </c>
      <c r="M77" t="s">
        <v>280</v>
      </c>
      <c r="N77" t="s">
        <v>29</v>
      </c>
    </row>
    <row r="78" spans="1:14" ht="49.5" hidden="1" x14ac:dyDescent="0.3">
      <c r="A78">
        <v>102</v>
      </c>
      <c r="B78">
        <v>1042775</v>
      </c>
      <c r="C78" t="s">
        <v>12</v>
      </c>
      <c r="D78" t="s">
        <v>298</v>
      </c>
      <c r="E78" t="s">
        <v>14</v>
      </c>
      <c r="F78" t="s">
        <v>299</v>
      </c>
      <c r="G78" t="s">
        <v>32</v>
      </c>
      <c r="H78" t="s">
        <v>26</v>
      </c>
      <c r="I78" t="s">
        <v>18</v>
      </c>
      <c r="J78" s="1" t="s">
        <v>300</v>
      </c>
      <c r="K78" t="e">
        <f ca="1">- 서강대학교 경영학과 졸업
- HL만도(주) Finance China 팀장 겸 Management China 팀장 겸 재무4팀장</f>
        <v>#NAME?</v>
      </c>
      <c r="L78" s="1" t="s">
        <v>28</v>
      </c>
      <c r="M78" t="s">
        <v>280</v>
      </c>
      <c r="N78" t="s">
        <v>29</v>
      </c>
    </row>
    <row r="79" spans="1:14" ht="33" hidden="1" x14ac:dyDescent="0.3">
      <c r="A79">
        <v>102</v>
      </c>
      <c r="B79">
        <v>1042775</v>
      </c>
      <c r="C79" t="s">
        <v>12</v>
      </c>
      <c r="D79" t="s">
        <v>301</v>
      </c>
      <c r="E79" t="s">
        <v>14</v>
      </c>
      <c r="F79" t="s">
        <v>302</v>
      </c>
      <c r="G79" t="s">
        <v>32</v>
      </c>
      <c r="H79" t="s">
        <v>26</v>
      </c>
      <c r="I79" t="s">
        <v>18</v>
      </c>
      <c r="J79" s="1" t="s">
        <v>303</v>
      </c>
      <c r="K79" t="e">
        <f ca="1">- 연세대학교(분교) 경제학과 졸업
- HL만도(주) COO Global Opeartion Hub Wonju Operation Center Admin. Wonju 실장
- HL지주 정도경영실장</f>
        <v>#NAME?</v>
      </c>
      <c r="L79" s="1" t="s">
        <v>28</v>
      </c>
      <c r="M79" t="s">
        <v>280</v>
      </c>
      <c r="N79" t="s">
        <v>29</v>
      </c>
    </row>
    <row r="80" spans="1:14" ht="66" hidden="1" x14ac:dyDescent="0.3">
      <c r="A80">
        <v>102</v>
      </c>
      <c r="B80">
        <v>1042775</v>
      </c>
      <c r="C80" t="s">
        <v>12</v>
      </c>
      <c r="D80" t="s">
        <v>304</v>
      </c>
      <c r="E80" t="s">
        <v>14</v>
      </c>
      <c r="F80" t="s">
        <v>305</v>
      </c>
      <c r="G80" t="s">
        <v>306</v>
      </c>
      <c r="H80" t="s">
        <v>26</v>
      </c>
      <c r="I80" t="s">
        <v>18</v>
      </c>
      <c r="J80" s="1" t="s">
        <v>307</v>
      </c>
      <c r="K80" s="1" t="s">
        <v>308</v>
      </c>
      <c r="L80" s="1" t="s">
        <v>28</v>
      </c>
      <c r="M80" t="s">
        <v>309</v>
      </c>
      <c r="N80" t="s">
        <v>29</v>
      </c>
    </row>
    <row r="81" spans="1:14" ht="33" hidden="1" x14ac:dyDescent="0.3">
      <c r="A81">
        <v>102</v>
      </c>
      <c r="B81">
        <v>1042775</v>
      </c>
      <c r="C81" t="s">
        <v>12</v>
      </c>
      <c r="D81" t="s">
        <v>310</v>
      </c>
      <c r="E81" t="s">
        <v>14</v>
      </c>
      <c r="F81" t="s">
        <v>311</v>
      </c>
      <c r="G81" t="s">
        <v>32</v>
      </c>
      <c r="H81" t="s">
        <v>26</v>
      </c>
      <c r="I81" t="s">
        <v>18</v>
      </c>
      <c r="J81" s="1" t="s">
        <v>312</v>
      </c>
      <c r="K81" t="e">
        <f>- 한양대학교 교육공학과 졸업
- HL그룹 HR 혁신실 HL 인재개발원 부원장</f>
        <v>#NAME?</v>
      </c>
      <c r="L81" s="1" t="s">
        <v>28</v>
      </c>
      <c r="M81" t="s">
        <v>280</v>
      </c>
      <c r="N81" t="s">
        <v>29</v>
      </c>
    </row>
    <row r="82" spans="1:14" ht="33" hidden="1" x14ac:dyDescent="0.3">
      <c r="A82">
        <v>102</v>
      </c>
      <c r="B82">
        <v>1042775</v>
      </c>
      <c r="C82" t="s">
        <v>12</v>
      </c>
      <c r="D82" t="s">
        <v>313</v>
      </c>
      <c r="E82" t="s">
        <v>14</v>
      </c>
      <c r="F82" t="s">
        <v>314</v>
      </c>
      <c r="G82" t="s">
        <v>32</v>
      </c>
      <c r="H82" t="s">
        <v>26</v>
      </c>
      <c r="I82" t="s">
        <v>18</v>
      </c>
      <c r="J82" t="s">
        <v>315</v>
      </c>
      <c r="K82" t="e">
        <f ca="1">- 연세대학교 경영학과 졸업
- HL만도(주) Corporate Management Next ERP PJT 간사
- HL만도(주) Corporate Management Digital Innovation Center Gen. AI PJT장
- HL만도(주) CDO / DT Strategy PJT장</f>
        <v>#NAME?</v>
      </c>
      <c r="L82" s="1" t="s">
        <v>28</v>
      </c>
      <c r="M82" t="s">
        <v>280</v>
      </c>
      <c r="N82" t="s">
        <v>29</v>
      </c>
    </row>
    <row r="83" spans="1:14" ht="33" hidden="1" x14ac:dyDescent="0.3">
      <c r="A83">
        <v>102</v>
      </c>
      <c r="B83">
        <v>1042775</v>
      </c>
      <c r="C83" t="s">
        <v>12</v>
      </c>
      <c r="D83" t="s">
        <v>316</v>
      </c>
      <c r="E83" t="s">
        <v>14</v>
      </c>
      <c r="F83" t="s">
        <v>317</v>
      </c>
      <c r="G83" t="s">
        <v>32</v>
      </c>
      <c r="H83" t="s">
        <v>26</v>
      </c>
      <c r="I83" t="s">
        <v>18</v>
      </c>
      <c r="J83" t="s">
        <v>318</v>
      </c>
      <c r="K83" t="e">
        <f ca="1">- 고려대학교 경영학과 졸업(학사)
- Vanderbilt MBA 졸업(석사)
- HL그룹 미래사업실 사업기획팀장
- HL그룹 신사업 추진 PJT 간사</f>
        <v>#NAME?</v>
      </c>
      <c r="L83" s="1" t="s">
        <v>28</v>
      </c>
      <c r="M83" t="s">
        <v>280</v>
      </c>
      <c r="N83" t="s">
        <v>29</v>
      </c>
    </row>
    <row r="84" spans="1:14" ht="33" hidden="1" x14ac:dyDescent="0.3">
      <c r="A84">
        <v>102</v>
      </c>
      <c r="B84">
        <v>1042775</v>
      </c>
      <c r="C84" t="s">
        <v>12</v>
      </c>
      <c r="D84" t="s">
        <v>319</v>
      </c>
      <c r="E84" t="s">
        <v>162</v>
      </c>
      <c r="F84" t="s">
        <v>320</v>
      </c>
      <c r="G84" t="s">
        <v>32</v>
      </c>
      <c r="H84" t="s">
        <v>26</v>
      </c>
      <c r="I84" t="s">
        <v>18</v>
      </c>
      <c r="J84" s="1" t="s">
        <v>275</v>
      </c>
      <c r="K84" t="e">
        <f ca="1">- Trinity College 사학/중국어 졸업
- HL만도(주) HL Ventures Management LLC</f>
        <v>#NAME?</v>
      </c>
      <c r="L84" s="1" t="s">
        <v>28</v>
      </c>
      <c r="M84" t="s">
        <v>280</v>
      </c>
      <c r="N84" t="s">
        <v>29</v>
      </c>
    </row>
    <row r="85" spans="1:14" ht="33" hidden="1" x14ac:dyDescent="0.3">
      <c r="A85">
        <v>102</v>
      </c>
      <c r="B85">
        <v>1042775</v>
      </c>
      <c r="C85" t="s">
        <v>12</v>
      </c>
      <c r="D85" t="s">
        <v>321</v>
      </c>
      <c r="E85" t="s">
        <v>14</v>
      </c>
      <c r="F85" t="s">
        <v>224</v>
      </c>
      <c r="G85" t="s">
        <v>32</v>
      </c>
      <c r="H85" t="s">
        <v>26</v>
      </c>
      <c r="I85" t="s">
        <v>18</v>
      </c>
      <c r="J85" s="1" t="s">
        <v>322</v>
      </c>
      <c r="K85" s="1" t="s">
        <v>323</v>
      </c>
      <c r="L85" s="1" t="s">
        <v>28</v>
      </c>
      <c r="M85" t="s">
        <v>280</v>
      </c>
      <c r="N85" t="s">
        <v>29</v>
      </c>
    </row>
    <row r="86" spans="1:14" ht="33" hidden="1" x14ac:dyDescent="0.3">
      <c r="A86">
        <v>102</v>
      </c>
      <c r="B86">
        <v>1042775</v>
      </c>
      <c r="C86" t="s">
        <v>12</v>
      </c>
      <c r="D86" t="s">
        <v>324</v>
      </c>
      <c r="E86" t="s">
        <v>14</v>
      </c>
      <c r="F86" t="s">
        <v>325</v>
      </c>
      <c r="G86" t="s">
        <v>32</v>
      </c>
      <c r="H86" t="s">
        <v>26</v>
      </c>
      <c r="I86" t="s">
        <v>18</v>
      </c>
      <c r="J86" t="s">
        <v>326</v>
      </c>
      <c r="K86" t="e">
        <f ca="1">- 건국대학교 산업공학과 졸업
- HL만도(주) Smart Manufacturing 실장</f>
        <v>#NAME?</v>
      </c>
      <c r="L86" s="1" t="s">
        <v>28</v>
      </c>
      <c r="M86" t="s">
        <v>327</v>
      </c>
      <c r="N86" t="s">
        <v>29</v>
      </c>
    </row>
    <row r="87" spans="1:14" ht="33" hidden="1" x14ac:dyDescent="0.3">
      <c r="A87">
        <v>102</v>
      </c>
      <c r="B87">
        <v>1042775</v>
      </c>
      <c r="C87" t="s">
        <v>12</v>
      </c>
      <c r="D87" t="s">
        <v>328</v>
      </c>
      <c r="E87" t="s">
        <v>14</v>
      </c>
      <c r="F87" t="s">
        <v>329</v>
      </c>
      <c r="G87" t="s">
        <v>32</v>
      </c>
      <c r="H87" t="s">
        <v>26</v>
      </c>
      <c r="I87" t="s">
        <v>18</v>
      </c>
      <c r="J87" t="s">
        <v>330</v>
      </c>
      <c r="K87" t="e">
        <f ca="1">- 한양대학교 법학과 졸업
-  HL만도(주) COO Wonju Operation Center Administration Wonju 실장</f>
        <v>#NAME?</v>
      </c>
      <c r="L87" s="1" t="s">
        <v>28</v>
      </c>
      <c r="M87" t="s">
        <v>34</v>
      </c>
      <c r="N87" t="s">
        <v>29</v>
      </c>
    </row>
    <row r="88" spans="1:14" ht="33" hidden="1" x14ac:dyDescent="0.3">
      <c r="A88">
        <v>102</v>
      </c>
      <c r="B88">
        <v>1042775</v>
      </c>
      <c r="C88" t="s">
        <v>12</v>
      </c>
      <c r="D88" t="s">
        <v>331</v>
      </c>
      <c r="E88" t="s">
        <v>14</v>
      </c>
      <c r="F88" t="s">
        <v>215</v>
      </c>
      <c r="G88" t="s">
        <v>32</v>
      </c>
      <c r="H88" t="s">
        <v>26</v>
      </c>
      <c r="I88" t="s">
        <v>18</v>
      </c>
      <c r="J88" t="s">
        <v>332</v>
      </c>
      <c r="K88" t="e">
        <f ca="1">- 영남대학교 기계공학 졸업
- HL만도(주)  CPO Parts Development실장</f>
        <v>#NAME?</v>
      </c>
      <c r="L88" s="1" t="s">
        <v>28</v>
      </c>
      <c r="M88" t="s">
        <v>34</v>
      </c>
      <c r="N88" t="s">
        <v>29</v>
      </c>
    </row>
    <row r="89" spans="1:14" ht="33" hidden="1" x14ac:dyDescent="0.3">
      <c r="A89">
        <v>102</v>
      </c>
      <c r="B89">
        <v>1042775</v>
      </c>
      <c r="C89" t="s">
        <v>12</v>
      </c>
      <c r="D89" t="s">
        <v>333</v>
      </c>
      <c r="E89" t="s">
        <v>14</v>
      </c>
      <c r="F89" t="s">
        <v>196</v>
      </c>
      <c r="G89" t="s">
        <v>32</v>
      </c>
      <c r="H89" t="s">
        <v>26</v>
      </c>
      <c r="I89" t="s">
        <v>18</v>
      </c>
      <c r="J89" t="s">
        <v>334</v>
      </c>
      <c r="K89" s="1" t="s">
        <v>335</v>
      </c>
      <c r="L89" s="1" t="s">
        <v>28</v>
      </c>
      <c r="M89" t="s">
        <v>34</v>
      </c>
      <c r="N89" t="s">
        <v>29</v>
      </c>
    </row>
    <row r="90" spans="1:14" ht="33" hidden="1" x14ac:dyDescent="0.3">
      <c r="A90">
        <v>102</v>
      </c>
      <c r="B90">
        <v>1042775</v>
      </c>
      <c r="C90" t="s">
        <v>12</v>
      </c>
      <c r="D90" t="s">
        <v>336</v>
      </c>
      <c r="E90" t="s">
        <v>14</v>
      </c>
      <c r="F90" t="s">
        <v>147</v>
      </c>
      <c r="G90" t="s">
        <v>32</v>
      </c>
      <c r="H90" t="s">
        <v>26</v>
      </c>
      <c r="I90" t="s">
        <v>18</v>
      </c>
      <c r="J90" t="s">
        <v>29</v>
      </c>
      <c r="K90" t="e">
        <f ca="1">- 경희대학교 기계공학 졸업
- HL만도(주)  CQO Quality Management 실장
- HL만도(주)  Global HR Center Talent Strategy(부)</f>
        <v>#NAME?</v>
      </c>
      <c r="L90" s="1" t="s">
        <v>28</v>
      </c>
      <c r="M90" t="s">
        <v>34</v>
      </c>
      <c r="N90" t="s">
        <v>29</v>
      </c>
    </row>
    <row r="91" spans="1:14" ht="33" hidden="1" x14ac:dyDescent="0.3">
      <c r="A91">
        <v>102</v>
      </c>
      <c r="B91">
        <v>1042775</v>
      </c>
      <c r="C91" t="s">
        <v>12</v>
      </c>
      <c r="D91" t="s">
        <v>337</v>
      </c>
      <c r="E91" t="s">
        <v>14</v>
      </c>
      <c r="F91" t="s">
        <v>338</v>
      </c>
      <c r="G91" t="s">
        <v>25</v>
      </c>
      <c r="H91" t="s">
        <v>26</v>
      </c>
      <c r="I91" t="s">
        <v>18</v>
      </c>
      <c r="J91" t="s">
        <v>339</v>
      </c>
      <c r="K91" t="e">
        <f ca="1">- 경희대학교 화학과 졸업
- HL만도(주) Central Purchasing Center장
- HL만도(주) Global Purchasing Center장
- HL만도(주) CPO</f>
        <v>#NAME?</v>
      </c>
      <c r="L91" s="1" t="s">
        <v>28</v>
      </c>
      <c r="M91" t="s">
        <v>22</v>
      </c>
      <c r="N91" t="s">
        <v>29</v>
      </c>
    </row>
    <row r="92" spans="1:14" ht="33" hidden="1" x14ac:dyDescent="0.3">
      <c r="A92">
        <v>102</v>
      </c>
      <c r="B92">
        <v>1042775</v>
      </c>
      <c r="C92" t="s">
        <v>12</v>
      </c>
      <c r="D92" t="s">
        <v>340</v>
      </c>
      <c r="E92" t="s">
        <v>14</v>
      </c>
      <c r="F92" t="s">
        <v>341</v>
      </c>
      <c r="G92" t="s">
        <v>32</v>
      </c>
      <c r="H92" t="s">
        <v>26</v>
      </c>
      <c r="I92" t="s">
        <v>18</v>
      </c>
      <c r="J92" t="s">
        <v>342</v>
      </c>
      <c r="K92" s="1" t="s">
        <v>343</v>
      </c>
      <c r="L92" s="1" t="s">
        <v>28</v>
      </c>
      <c r="M92" t="s">
        <v>34</v>
      </c>
      <c r="N92" t="s">
        <v>29</v>
      </c>
    </row>
    <row r="93" spans="1:14" ht="33" hidden="1" x14ac:dyDescent="0.3">
      <c r="A93">
        <v>102</v>
      </c>
      <c r="B93">
        <v>1042775</v>
      </c>
      <c r="C93" t="s">
        <v>12</v>
      </c>
      <c r="D93" t="s">
        <v>344</v>
      </c>
      <c r="E93" t="s">
        <v>14</v>
      </c>
      <c r="F93" t="s">
        <v>135</v>
      </c>
      <c r="G93" t="s">
        <v>32</v>
      </c>
      <c r="H93" t="s">
        <v>26</v>
      </c>
      <c r="I93" t="s">
        <v>18</v>
      </c>
      <c r="J93" t="s">
        <v>345</v>
      </c>
      <c r="K93" s="1" t="s">
        <v>346</v>
      </c>
      <c r="L93" s="1" t="s">
        <v>28</v>
      </c>
      <c r="M93" t="s">
        <v>34</v>
      </c>
      <c r="N93" t="s">
        <v>29</v>
      </c>
    </row>
    <row r="94" spans="1:14" ht="33" hidden="1" x14ac:dyDescent="0.3">
      <c r="A94">
        <v>102</v>
      </c>
      <c r="B94">
        <v>1042775</v>
      </c>
      <c r="C94" t="s">
        <v>12</v>
      </c>
      <c r="D94" t="s">
        <v>347</v>
      </c>
      <c r="E94" t="s">
        <v>14</v>
      </c>
      <c r="F94" t="s">
        <v>348</v>
      </c>
      <c r="G94" t="s">
        <v>32</v>
      </c>
      <c r="H94" t="s">
        <v>26</v>
      </c>
      <c r="I94" t="s">
        <v>18</v>
      </c>
      <c r="J94" t="s">
        <v>349</v>
      </c>
      <c r="K94" t="e">
        <f ca="1">- 성균관대학교 기계공학 졸업
- Manchester University MBA 졸업
- HL만도(주)  MDS BU Sales Center Global Sales 실장</f>
        <v>#NAME?</v>
      </c>
      <c r="L94" s="1" t="s">
        <v>28</v>
      </c>
      <c r="M94" t="s">
        <v>34</v>
      </c>
      <c r="N94" t="s">
        <v>29</v>
      </c>
    </row>
    <row r="95" spans="1:14" ht="33" hidden="1" x14ac:dyDescent="0.3">
      <c r="A95">
        <v>102</v>
      </c>
      <c r="B95">
        <v>1042775</v>
      </c>
      <c r="C95" t="s">
        <v>12</v>
      </c>
      <c r="D95" t="s">
        <v>350</v>
      </c>
      <c r="E95" t="s">
        <v>14</v>
      </c>
      <c r="F95" t="s">
        <v>351</v>
      </c>
      <c r="G95" t="s">
        <v>32</v>
      </c>
      <c r="H95" t="s">
        <v>26</v>
      </c>
      <c r="I95" t="s">
        <v>18</v>
      </c>
      <c r="J95" t="s">
        <v>352</v>
      </c>
      <c r="K95" t="e">
        <f ca="1">- Syracuse University 정치학 졸업(학사)
- Syracuse University 법학 졸업(석사)
- HL만도(주)  Global Legal Center Legal 실장</f>
        <v>#NAME?</v>
      </c>
      <c r="L95" s="1" t="s">
        <v>28</v>
      </c>
      <c r="M95" t="s">
        <v>34</v>
      </c>
      <c r="N95" t="s">
        <v>29</v>
      </c>
    </row>
    <row r="96" spans="1:14" ht="33" hidden="1" x14ac:dyDescent="0.3">
      <c r="A96">
        <v>102</v>
      </c>
      <c r="B96">
        <v>1042775</v>
      </c>
      <c r="C96" t="s">
        <v>12</v>
      </c>
      <c r="D96" t="s">
        <v>353</v>
      </c>
      <c r="E96" t="s">
        <v>14</v>
      </c>
      <c r="F96" t="s">
        <v>354</v>
      </c>
      <c r="G96" t="s">
        <v>32</v>
      </c>
      <c r="H96" t="s">
        <v>26</v>
      </c>
      <c r="I96" t="s">
        <v>18</v>
      </c>
      <c r="J96" t="s">
        <v>355</v>
      </c>
      <c r="K96" t="e">
        <f ca="1">- 숭실대학교 전기공학 졸업(학사)
- KAIST 소프트웨어 졸업(석사)
- HL만도(주)  CTO SW Campus SW Beacon Lab 실장</f>
        <v>#NAME?</v>
      </c>
      <c r="L96" s="1" t="s">
        <v>28</v>
      </c>
      <c r="M96" t="s">
        <v>34</v>
      </c>
      <c r="N96" t="s">
        <v>29</v>
      </c>
    </row>
    <row r="97" spans="1:14" ht="33" hidden="1" x14ac:dyDescent="0.3">
      <c r="A97">
        <v>102</v>
      </c>
      <c r="B97">
        <v>1042775</v>
      </c>
      <c r="C97" t="s">
        <v>12</v>
      </c>
      <c r="D97" t="s">
        <v>356</v>
      </c>
      <c r="E97" t="s">
        <v>14</v>
      </c>
      <c r="F97" t="s">
        <v>357</v>
      </c>
      <c r="G97" t="s">
        <v>32</v>
      </c>
      <c r="H97" t="s">
        <v>26</v>
      </c>
      <c r="I97" t="s">
        <v>18</v>
      </c>
      <c r="J97" t="s">
        <v>358</v>
      </c>
      <c r="K97" t="e">
        <f ca="1">- 전남대학교 기계공학 졸업
- HL만도(주)  Europe Region MMT 공장장</f>
        <v>#NAME?</v>
      </c>
      <c r="L97" s="1" t="s">
        <v>28</v>
      </c>
      <c r="M97" t="s">
        <v>34</v>
      </c>
      <c r="N97" t="s">
        <v>29</v>
      </c>
    </row>
    <row r="98" spans="1:14" ht="33" hidden="1" x14ac:dyDescent="0.3">
      <c r="A98">
        <v>102</v>
      </c>
      <c r="B98">
        <v>1042775</v>
      </c>
      <c r="C98" t="s">
        <v>12</v>
      </c>
      <c r="D98" t="s">
        <v>359</v>
      </c>
      <c r="E98" t="s">
        <v>14</v>
      </c>
      <c r="F98" t="s">
        <v>246</v>
      </c>
      <c r="G98" t="s">
        <v>32</v>
      </c>
      <c r="H98" t="s">
        <v>26</v>
      </c>
      <c r="I98" t="s">
        <v>18</v>
      </c>
      <c r="J98" t="s">
        <v>360</v>
      </c>
      <c r="K98" s="1" t="s">
        <v>361</v>
      </c>
      <c r="L98" s="1" t="s">
        <v>28</v>
      </c>
      <c r="M98" t="s">
        <v>34</v>
      </c>
      <c r="N98" t="s">
        <v>29</v>
      </c>
    </row>
    <row r="99" spans="1:14" ht="33" hidden="1" x14ac:dyDescent="0.3">
      <c r="A99">
        <v>102</v>
      </c>
      <c r="B99">
        <v>1042775</v>
      </c>
      <c r="C99" t="s">
        <v>12</v>
      </c>
      <c r="D99" t="s">
        <v>362</v>
      </c>
      <c r="E99" t="s">
        <v>14</v>
      </c>
      <c r="F99" t="s">
        <v>190</v>
      </c>
      <c r="G99" t="s">
        <v>32</v>
      </c>
      <c r="H99" t="s">
        <v>26</v>
      </c>
      <c r="I99" t="s">
        <v>18</v>
      </c>
      <c r="J99" t="s">
        <v>363</v>
      </c>
      <c r="K99" t="e">
        <f ca="1">- 영남대학교 기계공학 졸업(학사)
- 요코하마국립대 물질공학(석사)
- HL만도(주)  CMO Sales Europe 실장</f>
        <v>#NAME?</v>
      </c>
      <c r="L99" s="1" t="s">
        <v>28</v>
      </c>
      <c r="M99" t="s">
        <v>34</v>
      </c>
      <c r="N99" t="s">
        <v>29</v>
      </c>
    </row>
    <row r="100" spans="1:14" ht="33" hidden="1" x14ac:dyDescent="0.3">
      <c r="A100">
        <v>102</v>
      </c>
      <c r="B100">
        <v>1042775</v>
      </c>
      <c r="C100" t="s">
        <v>12</v>
      </c>
      <c r="D100" t="s">
        <v>364</v>
      </c>
      <c r="E100" t="s">
        <v>14</v>
      </c>
      <c r="F100" t="s">
        <v>365</v>
      </c>
      <c r="G100" t="s">
        <v>32</v>
      </c>
      <c r="H100" t="s">
        <v>26</v>
      </c>
      <c r="I100" t="s">
        <v>18</v>
      </c>
      <c r="J100" t="s">
        <v>366</v>
      </c>
      <c r="K100" t="e">
        <f ca="1">- 서울대학교 경제학과 졸업(학사)
- Michigan Ahn Arbor MBA 졸업(석사)
- HL만도(주)  Corporate Management Global Strategy Center장</f>
        <v>#NAME?</v>
      </c>
      <c r="L100" s="1" t="s">
        <v>28</v>
      </c>
      <c r="M100" t="s">
        <v>34</v>
      </c>
      <c r="N100" t="s">
        <v>29</v>
      </c>
    </row>
    <row r="101" spans="1:14" ht="33" hidden="1" x14ac:dyDescent="0.3">
      <c r="A101">
        <v>102</v>
      </c>
      <c r="B101">
        <v>1042775</v>
      </c>
      <c r="C101" t="s">
        <v>12</v>
      </c>
      <c r="D101" t="s">
        <v>367</v>
      </c>
      <c r="E101" t="s">
        <v>14</v>
      </c>
      <c r="F101" t="s">
        <v>368</v>
      </c>
      <c r="G101" t="s">
        <v>32</v>
      </c>
      <c r="H101" t="s">
        <v>26</v>
      </c>
      <c r="I101" t="s">
        <v>18</v>
      </c>
      <c r="J101" t="s">
        <v>369</v>
      </c>
      <c r="K101" s="1" t="s">
        <v>370</v>
      </c>
      <c r="L101" s="1" t="s">
        <v>28</v>
      </c>
      <c r="M101" t="s">
        <v>34</v>
      </c>
      <c r="N101" t="s">
        <v>29</v>
      </c>
    </row>
    <row r="102" spans="1:14" hidden="1" x14ac:dyDescent="0.3">
      <c r="A102">
        <v>103</v>
      </c>
      <c r="B102">
        <v>299002</v>
      </c>
      <c r="C102" t="s">
        <v>371</v>
      </c>
      <c r="D102" t="s">
        <v>13</v>
      </c>
      <c r="E102" t="s">
        <v>14</v>
      </c>
      <c r="F102" t="s">
        <v>15</v>
      </c>
      <c r="G102" t="s">
        <v>16</v>
      </c>
      <c r="H102" t="s">
        <v>17</v>
      </c>
      <c r="I102" t="s">
        <v>18</v>
      </c>
      <c r="J102" t="s">
        <v>372</v>
      </c>
      <c r="K102" t="e">
        <f ca="1">-고려대학교 경영학 학사
- 美 남가주대학교 MBA
- ㈜만도 대표이사
- 현재 HL홀딩스(주) 회장</f>
        <v>#NAME?</v>
      </c>
      <c r="L102" t="s">
        <v>373</v>
      </c>
      <c r="M102" t="s">
        <v>374</v>
      </c>
      <c r="N102" s="2">
        <v>46109</v>
      </c>
    </row>
    <row r="103" spans="1:14" ht="33" hidden="1" x14ac:dyDescent="0.3">
      <c r="A103">
        <v>103</v>
      </c>
      <c r="B103">
        <v>299002</v>
      </c>
      <c r="C103" t="s">
        <v>371</v>
      </c>
      <c r="D103" t="s">
        <v>375</v>
      </c>
      <c r="E103" t="s">
        <v>14</v>
      </c>
      <c r="F103" t="s">
        <v>305</v>
      </c>
      <c r="G103" t="s">
        <v>68</v>
      </c>
      <c r="H103" t="s">
        <v>26</v>
      </c>
      <c r="I103" t="s">
        <v>18</v>
      </c>
      <c r="J103" s="1" t="s">
        <v>376</v>
      </c>
      <c r="K103" t="e">
        <f>- 연세대학교 교육학 학사
- 한라공조㈜
- 안양한라아이스하키단장
- 현재 HL안양아이스하키단 구단주</f>
        <v>#NAME?</v>
      </c>
      <c r="L103" t="s">
        <v>29</v>
      </c>
      <c r="M103" t="s">
        <v>377</v>
      </c>
      <c r="N103" t="s">
        <v>29</v>
      </c>
    </row>
    <row r="104" spans="1:14" ht="33" hidden="1" x14ac:dyDescent="0.3">
      <c r="A104">
        <v>103</v>
      </c>
      <c r="B104">
        <v>299002</v>
      </c>
      <c r="C104" t="s">
        <v>371</v>
      </c>
      <c r="D104" t="s">
        <v>378</v>
      </c>
      <c r="E104" t="s">
        <v>14</v>
      </c>
      <c r="F104" t="s">
        <v>379</v>
      </c>
      <c r="G104" t="s">
        <v>68</v>
      </c>
      <c r="H104" t="s">
        <v>26</v>
      </c>
      <c r="I104" t="s">
        <v>18</v>
      </c>
      <c r="J104" s="1" t="s">
        <v>380</v>
      </c>
      <c r="K104" t="e">
        <f>- 한양대학교 법학 학사
- HL D&amp;I Halla㈜ 경영지원본부장
- HL D&amp;I Halla㈜ 경영전략본부장
- 현재 한라대학교 상임이사</f>
        <v>#NAME?</v>
      </c>
      <c r="L104" t="s">
        <v>29</v>
      </c>
      <c r="M104" t="s">
        <v>381</v>
      </c>
      <c r="N104" t="s">
        <v>29</v>
      </c>
    </row>
    <row r="105" spans="1:14" ht="33" hidden="1" x14ac:dyDescent="0.3">
      <c r="A105">
        <v>103</v>
      </c>
      <c r="B105">
        <v>299002</v>
      </c>
      <c r="C105" t="s">
        <v>371</v>
      </c>
      <c r="D105" t="s">
        <v>382</v>
      </c>
      <c r="E105" t="s">
        <v>14</v>
      </c>
      <c r="F105" t="s">
        <v>383</v>
      </c>
      <c r="G105" t="s">
        <v>68</v>
      </c>
      <c r="H105" t="s">
        <v>26</v>
      </c>
      <c r="I105" t="s">
        <v>18</v>
      </c>
      <c r="J105" s="1" t="s">
        <v>384</v>
      </c>
      <c r="K105" t="e">
        <f ca="1">- 경희대학교 회계학 학사
- 한라시멘트
- ㈜만도 Global Management Corporate Management 실장
- ㈜만도 Global Planning &amp; Management 경영전략팀 팀장
- ㈜만도 MDC 중국관리실장
- ㈜만도  Global Steering BU Management Center장
- 현재 HL홀딩스(주) Corporate Management장/CFO</f>
        <v>#NAME?</v>
      </c>
      <c r="L105" t="s">
        <v>29</v>
      </c>
      <c r="M105" t="s">
        <v>385</v>
      </c>
      <c r="N105" t="s">
        <v>29</v>
      </c>
    </row>
    <row r="106" spans="1:14" hidden="1" x14ac:dyDescent="0.3">
      <c r="A106">
        <v>103</v>
      </c>
      <c r="B106">
        <v>299002</v>
      </c>
      <c r="C106" t="s">
        <v>371</v>
      </c>
      <c r="D106" t="s">
        <v>386</v>
      </c>
      <c r="E106" t="s">
        <v>14</v>
      </c>
      <c r="F106" t="s">
        <v>282</v>
      </c>
      <c r="G106" t="s">
        <v>139</v>
      </c>
      <c r="H106" t="s">
        <v>26</v>
      </c>
      <c r="I106" t="s">
        <v>18</v>
      </c>
      <c r="J106" t="s">
        <v>387</v>
      </c>
      <c r="K106" t="e">
        <f ca="1">- 서울시립대학교 세무학 석사
- 현재 HL홀딩스(주) Compliance팀장</f>
        <v>#NAME?</v>
      </c>
      <c r="L106" t="s">
        <v>29</v>
      </c>
      <c r="M106" t="s">
        <v>388</v>
      </c>
      <c r="N106" t="s">
        <v>29</v>
      </c>
    </row>
    <row r="107" spans="1:14" hidden="1" x14ac:dyDescent="0.3">
      <c r="A107">
        <v>103</v>
      </c>
      <c r="B107">
        <v>299002</v>
      </c>
      <c r="C107" t="s">
        <v>371</v>
      </c>
      <c r="D107" t="s">
        <v>389</v>
      </c>
      <c r="E107" t="s">
        <v>14</v>
      </c>
      <c r="F107" t="s">
        <v>209</v>
      </c>
      <c r="G107" t="s">
        <v>139</v>
      </c>
      <c r="H107" t="s">
        <v>26</v>
      </c>
      <c r="I107" t="s">
        <v>18</v>
      </c>
      <c r="J107" t="s">
        <v>390</v>
      </c>
      <c r="K107" t="e">
        <f ca="1">- 서울대학교 언론정보학 학사
- 현재 HL홀딩스(주) W&amp;D Biz. 본부장</f>
        <v>#NAME?</v>
      </c>
      <c r="L107" t="s">
        <v>29</v>
      </c>
      <c r="M107" t="s">
        <v>388</v>
      </c>
      <c r="N107" t="s">
        <v>29</v>
      </c>
    </row>
    <row r="108" spans="1:14" ht="33" hidden="1" x14ac:dyDescent="0.3">
      <c r="A108">
        <v>103</v>
      </c>
      <c r="B108">
        <v>299002</v>
      </c>
      <c r="C108" t="s">
        <v>371</v>
      </c>
      <c r="D108" t="s">
        <v>391</v>
      </c>
      <c r="E108" t="s">
        <v>14</v>
      </c>
      <c r="F108" t="s">
        <v>392</v>
      </c>
      <c r="G108" t="s">
        <v>139</v>
      </c>
      <c r="H108" t="s">
        <v>26</v>
      </c>
      <c r="I108" t="s">
        <v>18</v>
      </c>
      <c r="J108" s="1" t="s">
        <v>393</v>
      </c>
      <c r="K108" t="e">
        <f ca="1">- 한양대학교 기계공학 학사
- 인하대학교 물류MBA
- 현재 HL홀딩스(주) 사업부문 COO</f>
        <v>#NAME?</v>
      </c>
      <c r="L108" t="s">
        <v>29</v>
      </c>
      <c r="M108" t="s">
        <v>381</v>
      </c>
      <c r="N108" t="s">
        <v>29</v>
      </c>
    </row>
    <row r="109" spans="1:14" hidden="1" x14ac:dyDescent="0.3">
      <c r="A109">
        <v>103</v>
      </c>
      <c r="B109">
        <v>299002</v>
      </c>
      <c r="C109" t="s">
        <v>371</v>
      </c>
      <c r="D109" t="s">
        <v>394</v>
      </c>
      <c r="E109" t="s">
        <v>14</v>
      </c>
      <c r="F109" t="s">
        <v>185</v>
      </c>
      <c r="G109" t="s">
        <v>139</v>
      </c>
      <c r="H109" t="s">
        <v>26</v>
      </c>
      <c r="I109" t="s">
        <v>18</v>
      </c>
      <c r="J109" t="s">
        <v>395</v>
      </c>
      <c r="K109" t="e">
        <f ca="1">- Louisiana State University Finance 학사
- 한화투자증권 기업금융센터 센터장
- 현재 HL홀딩스(주) 그룹 미래사업실장</f>
        <v>#NAME?</v>
      </c>
      <c r="L109" t="s">
        <v>29</v>
      </c>
      <c r="M109" t="s">
        <v>396</v>
      </c>
      <c r="N109" t="s">
        <v>29</v>
      </c>
    </row>
    <row r="110" spans="1:14" hidden="1" x14ac:dyDescent="0.3">
      <c r="A110">
        <v>103</v>
      </c>
      <c r="B110">
        <v>299002</v>
      </c>
      <c r="C110" t="s">
        <v>371</v>
      </c>
      <c r="D110" t="s">
        <v>397</v>
      </c>
      <c r="E110" t="s">
        <v>14</v>
      </c>
      <c r="F110" t="s">
        <v>398</v>
      </c>
      <c r="G110" t="s">
        <v>32</v>
      </c>
      <c r="H110" t="s">
        <v>26</v>
      </c>
      <c r="I110" t="s">
        <v>18</v>
      </c>
      <c r="J110" t="s">
        <v>399</v>
      </c>
      <c r="K110" t="e">
        <f ca="1">- 한양대학교 경영학 학사
- 현재 HL홀딩스(주) Mobility Service Biz. 본부장</f>
        <v>#NAME?</v>
      </c>
      <c r="L110" t="s">
        <v>29</v>
      </c>
      <c r="M110" t="s">
        <v>400</v>
      </c>
      <c r="N110" t="s">
        <v>29</v>
      </c>
    </row>
    <row r="111" spans="1:14" ht="33" hidden="1" x14ac:dyDescent="0.3">
      <c r="A111">
        <v>103</v>
      </c>
      <c r="B111">
        <v>299002</v>
      </c>
      <c r="C111" t="s">
        <v>371</v>
      </c>
      <c r="D111" t="s">
        <v>401</v>
      </c>
      <c r="E111" t="s">
        <v>14</v>
      </c>
      <c r="F111" t="s">
        <v>402</v>
      </c>
      <c r="G111" t="s">
        <v>32</v>
      </c>
      <c r="H111" t="s">
        <v>26</v>
      </c>
      <c r="I111" t="s">
        <v>18</v>
      </c>
      <c r="J111" s="1" t="s">
        <v>403</v>
      </c>
      <c r="K111" t="e">
        <f>- 경북대학교 무역학 학사
- HL만도 총무팀
- 그룹 정도경영실 정도경영팀장
- 현재 HL안양아이스하키단장</f>
        <v>#NAME?</v>
      </c>
      <c r="L111" t="s">
        <v>29</v>
      </c>
      <c r="M111" t="s">
        <v>381</v>
      </c>
      <c r="N111" t="s">
        <v>29</v>
      </c>
    </row>
    <row r="112" spans="1:14" hidden="1" x14ac:dyDescent="0.3">
      <c r="A112">
        <v>103</v>
      </c>
      <c r="B112">
        <v>299002</v>
      </c>
      <c r="C112" t="s">
        <v>371</v>
      </c>
      <c r="D112" t="s">
        <v>404</v>
      </c>
      <c r="E112" t="s">
        <v>162</v>
      </c>
      <c r="F112" t="s">
        <v>405</v>
      </c>
      <c r="G112" t="s">
        <v>32</v>
      </c>
      <c r="H112" t="s">
        <v>26</v>
      </c>
      <c r="I112" t="s">
        <v>18</v>
      </c>
      <c r="J112" t="s">
        <v>406</v>
      </c>
      <c r="K112" t="e">
        <f ca="1">- 이화여자대학교 수학교육학 학사
- 이화여자대학교 교육공학 석사
- HL만도 그룹 인재개발원
- HL홀딩스(주) HR팀 팀장
- 현재 HL홀딩스(주) WG Center장</f>
        <v>#NAME?</v>
      </c>
      <c r="L112" t="s">
        <v>29</v>
      </c>
      <c r="M112" t="s">
        <v>381</v>
      </c>
      <c r="N112" t="s">
        <v>29</v>
      </c>
    </row>
    <row r="113" spans="1:14" ht="132" hidden="1" x14ac:dyDescent="0.3">
      <c r="A113">
        <v>103</v>
      </c>
      <c r="B113">
        <v>299002</v>
      </c>
      <c r="C113" t="s">
        <v>371</v>
      </c>
      <c r="D113" t="s">
        <v>407</v>
      </c>
      <c r="E113" t="s">
        <v>14</v>
      </c>
      <c r="F113" t="s">
        <v>408</v>
      </c>
      <c r="G113" t="s">
        <v>409</v>
      </c>
      <c r="H113" t="s">
        <v>17</v>
      </c>
      <c r="I113" t="s">
        <v>18</v>
      </c>
      <c r="J113" s="1" t="s">
        <v>410</v>
      </c>
      <c r="K113" s="1" t="s">
        <v>411</v>
      </c>
      <c r="L113" t="s">
        <v>29</v>
      </c>
      <c r="M113" t="s">
        <v>381</v>
      </c>
      <c r="N113" s="2">
        <v>46109</v>
      </c>
    </row>
    <row r="114" spans="1:14" hidden="1" x14ac:dyDescent="0.3">
      <c r="A114">
        <v>103</v>
      </c>
      <c r="B114">
        <v>299002</v>
      </c>
      <c r="C114" t="s">
        <v>371</v>
      </c>
      <c r="D114" t="s">
        <v>412</v>
      </c>
      <c r="E114" t="s">
        <v>14</v>
      </c>
      <c r="F114" t="s">
        <v>299</v>
      </c>
      <c r="G114" t="s">
        <v>32</v>
      </c>
      <c r="H114" t="s">
        <v>26</v>
      </c>
      <c r="I114" t="s">
        <v>18</v>
      </c>
      <c r="J114" t="s">
        <v>413</v>
      </c>
      <c r="K114" t="e">
        <f>- 중앙대학교 산업정보학 학사
- HL홀딩스 MLCA 법인장
- 현재 HL홀딩스 LS Biz. 본부장</f>
        <v>#NAME?</v>
      </c>
      <c r="L114" t="s">
        <v>29</v>
      </c>
      <c r="M114" t="s">
        <v>414</v>
      </c>
      <c r="N114" t="s">
        <v>29</v>
      </c>
    </row>
    <row r="115" spans="1:14" hidden="1" x14ac:dyDescent="0.3">
      <c r="A115">
        <v>103</v>
      </c>
      <c r="B115">
        <v>299002</v>
      </c>
      <c r="C115" t="s">
        <v>371</v>
      </c>
      <c r="D115" t="s">
        <v>415</v>
      </c>
      <c r="E115" t="s">
        <v>14</v>
      </c>
      <c r="F115" t="s">
        <v>416</v>
      </c>
      <c r="G115" t="s">
        <v>32</v>
      </c>
      <c r="H115" t="s">
        <v>26</v>
      </c>
      <c r="I115" t="s">
        <v>18</v>
      </c>
      <c r="J115" t="s">
        <v>417</v>
      </c>
      <c r="K115" t="e">
        <f ca="1">- 서강대학교 경영학 학사
- 성균관대학교 경영학 석사
- 현재 HL홀딩스(주) Management Center장</f>
        <v>#NAME?</v>
      </c>
      <c r="L115" t="s">
        <v>29</v>
      </c>
      <c r="M115" t="s">
        <v>414</v>
      </c>
      <c r="N115" t="s">
        <v>29</v>
      </c>
    </row>
    <row r="116" spans="1:14" ht="33" hidden="1" x14ac:dyDescent="0.3">
      <c r="A116">
        <v>103</v>
      </c>
      <c r="B116">
        <v>299002</v>
      </c>
      <c r="C116" t="s">
        <v>371</v>
      </c>
      <c r="D116" t="s">
        <v>418</v>
      </c>
      <c r="E116" t="s">
        <v>14</v>
      </c>
      <c r="F116" t="s">
        <v>348</v>
      </c>
      <c r="G116" t="s">
        <v>32</v>
      </c>
      <c r="H116" t="s">
        <v>26</v>
      </c>
      <c r="I116" t="s">
        <v>18</v>
      </c>
      <c r="J116" s="1" t="s">
        <v>419</v>
      </c>
      <c r="K116" t="e">
        <f ca="1">- 건국대학교 기계공학 학사
- 고려대학교 MBA
- HL만도 Purchasing Planning팀장
- 현재 HL홀딩스(주) 사업부문 CPO</f>
        <v>#NAME?</v>
      </c>
      <c r="L116" t="s">
        <v>29</v>
      </c>
      <c r="M116" t="s">
        <v>199</v>
      </c>
      <c r="N116" t="s">
        <v>29</v>
      </c>
    </row>
    <row r="117" spans="1:14" ht="115.5" hidden="1" x14ac:dyDescent="0.3">
      <c r="A117">
        <v>103</v>
      </c>
      <c r="B117">
        <v>299002</v>
      </c>
      <c r="C117" t="s">
        <v>371</v>
      </c>
      <c r="D117" t="s">
        <v>420</v>
      </c>
      <c r="E117" t="s">
        <v>14</v>
      </c>
      <c r="F117" t="s">
        <v>59</v>
      </c>
      <c r="G117" t="s">
        <v>32</v>
      </c>
      <c r="H117" t="s">
        <v>26</v>
      </c>
      <c r="I117" t="s">
        <v>18</v>
      </c>
      <c r="J117" t="s">
        <v>421</v>
      </c>
      <c r="K117" s="1" t="s">
        <v>422</v>
      </c>
      <c r="L117" t="s">
        <v>29</v>
      </c>
      <c r="M117" t="s">
        <v>199</v>
      </c>
      <c r="N117" t="s">
        <v>29</v>
      </c>
    </row>
    <row r="118" spans="1:14" hidden="1" x14ac:dyDescent="0.3">
      <c r="A118">
        <v>103</v>
      </c>
      <c r="B118">
        <v>299002</v>
      </c>
      <c r="C118" t="s">
        <v>371</v>
      </c>
      <c r="D118" t="s">
        <v>423</v>
      </c>
      <c r="E118" t="s">
        <v>14</v>
      </c>
      <c r="F118" t="s">
        <v>424</v>
      </c>
      <c r="G118" t="s">
        <v>32</v>
      </c>
      <c r="H118" t="s">
        <v>26</v>
      </c>
      <c r="I118" t="s">
        <v>18</v>
      </c>
      <c r="J118" t="s">
        <v>425</v>
      </c>
      <c r="K118" t="e">
        <f ca="1">- 국민대학교 무역학 학사
- HL홀딩스(주) IAM Biz. 본부장대행
- 현재 HL홀딩스(주) IAM Biz. 본부장</f>
        <v>#NAME?</v>
      </c>
      <c r="L118" t="s">
        <v>29</v>
      </c>
      <c r="M118" t="s">
        <v>34</v>
      </c>
      <c r="N118" t="s">
        <v>29</v>
      </c>
    </row>
    <row r="119" spans="1:14" ht="33" hidden="1" x14ac:dyDescent="0.3">
      <c r="A119">
        <v>103</v>
      </c>
      <c r="B119">
        <v>299002</v>
      </c>
      <c r="C119" t="s">
        <v>371</v>
      </c>
      <c r="D119" t="s">
        <v>426</v>
      </c>
      <c r="E119" t="s">
        <v>14</v>
      </c>
      <c r="F119" t="s">
        <v>427</v>
      </c>
      <c r="G119" t="s">
        <v>409</v>
      </c>
      <c r="H119" t="s">
        <v>17</v>
      </c>
      <c r="I119" t="s">
        <v>18</v>
      </c>
      <c r="J119" s="1" t="s">
        <v>428</v>
      </c>
      <c r="K119" t="e">
        <f ca="1">- 서울대학교 경제학 학사
- 미국 펜실베이니아대 와튼스쿨 경영학 석사
- 공정거래위원회 카르텔조사국장
- 한라대학교 교수
- 한라그룹 홍보실장
- ㈜한라홀딩스 그룹기획실장
- ㈜한라홀딩스 정도경영실장
- HL홀딩스(주) 물류사업 통합 TFT 총괄
- 현재 HL홀딩스(주) 사업부문 사장</f>
        <v>#NAME?</v>
      </c>
      <c r="L119" t="s">
        <v>29</v>
      </c>
      <c r="M119" t="s">
        <v>429</v>
      </c>
      <c r="N119" s="2">
        <v>46109</v>
      </c>
    </row>
    <row r="120" spans="1:14" ht="33" hidden="1" x14ac:dyDescent="0.3">
      <c r="A120">
        <v>103</v>
      </c>
      <c r="B120">
        <v>299002</v>
      </c>
      <c r="C120" t="s">
        <v>371</v>
      </c>
      <c r="D120" t="s">
        <v>430</v>
      </c>
      <c r="E120" t="s">
        <v>162</v>
      </c>
      <c r="F120" t="s">
        <v>431</v>
      </c>
      <c r="G120" t="s">
        <v>154</v>
      </c>
      <c r="H120" t="s">
        <v>154</v>
      </c>
      <c r="I120" t="s">
        <v>155</v>
      </c>
      <c r="J120" s="1" t="s">
        <v>432</v>
      </c>
      <c r="K120" t="e">
        <f ca="1">- 고려대학교 법학석사
- 서울고등법원 판사
- 서울북부지방법원 판사
- 의정부지방법원 부장판사
- 현재 고려대학교 법학전문대학원 교수
- 현재 HL홀딩스(주) 사외이사</f>
        <v>#NAME?</v>
      </c>
      <c r="L120" t="s">
        <v>29</v>
      </c>
      <c r="M120" t="s">
        <v>433</v>
      </c>
      <c r="N120" s="2">
        <v>46109</v>
      </c>
    </row>
    <row r="121" spans="1:14" ht="33" hidden="1" x14ac:dyDescent="0.3">
      <c r="A121">
        <v>103</v>
      </c>
      <c r="B121">
        <v>299002</v>
      </c>
      <c r="C121" t="s">
        <v>371</v>
      </c>
      <c r="D121" t="s">
        <v>434</v>
      </c>
      <c r="E121" t="s">
        <v>14</v>
      </c>
      <c r="F121" t="s">
        <v>435</v>
      </c>
      <c r="G121" t="s">
        <v>154</v>
      </c>
      <c r="H121" t="s">
        <v>154</v>
      </c>
      <c r="I121" t="s">
        <v>155</v>
      </c>
      <c r="J121" s="1" t="s">
        <v>432</v>
      </c>
      <c r="K121" t="e">
        <f ca="1">- 대구상업고등학교 졸업
- 국민은행 대구지역심사센터 심사역
- 국민은행 대구심사센터 심사역
- 국민은행 영업점장
- 국민은행 동대구지역영업그룹
                                                                                                                                                                                                                                                                지역영업그룹대표
- 국민은행 중소기업고객그룹 그룹대표 전무
- 국민은행 여신그룹 그룹대표 부행장
- 현재 HL홀딩스(주) 사외이사</f>
        <v>#NAME?</v>
      </c>
      <c r="L121" t="s">
        <v>29</v>
      </c>
      <c r="M121" t="s">
        <v>377</v>
      </c>
      <c r="N121" s="2">
        <v>46109</v>
      </c>
    </row>
    <row r="122" spans="1:14" ht="33" hidden="1" x14ac:dyDescent="0.3">
      <c r="A122">
        <v>103</v>
      </c>
      <c r="B122">
        <v>299002</v>
      </c>
      <c r="C122" t="s">
        <v>371</v>
      </c>
      <c r="D122" t="s">
        <v>436</v>
      </c>
      <c r="E122" t="s">
        <v>14</v>
      </c>
      <c r="F122" t="s">
        <v>111</v>
      </c>
      <c r="G122" t="s">
        <v>154</v>
      </c>
      <c r="H122" t="s">
        <v>154</v>
      </c>
      <c r="I122" t="s">
        <v>155</v>
      </c>
      <c r="J122" s="1" t="s">
        <v>432</v>
      </c>
      <c r="K122" t="e">
        <f ca="1">- 서울시립대학교 세무학 박사
- 한국국제조세협회 편집이사
- 한국조세정책학회 부회장
- 현재 서울시립대학교 세무전문대학원 세무학과 교수
- 현재 HL홀딩스(주) 사외이사</f>
        <v>#NAME?</v>
      </c>
      <c r="L122" t="s">
        <v>29</v>
      </c>
      <c r="M122" t="s">
        <v>437</v>
      </c>
      <c r="N122" s="2">
        <v>45744</v>
      </c>
    </row>
    <row r="123" spans="1:14" ht="115.5" hidden="1" x14ac:dyDescent="0.3">
      <c r="A123">
        <v>103</v>
      </c>
      <c r="B123">
        <v>299002</v>
      </c>
      <c r="C123" t="s">
        <v>371</v>
      </c>
      <c r="D123" t="s">
        <v>438</v>
      </c>
      <c r="E123" t="s">
        <v>14</v>
      </c>
      <c r="F123" t="s">
        <v>115</v>
      </c>
      <c r="G123" t="s">
        <v>154</v>
      </c>
      <c r="H123" t="s">
        <v>154</v>
      </c>
      <c r="I123" t="s">
        <v>155</v>
      </c>
      <c r="J123" s="1" t="s">
        <v>432</v>
      </c>
      <c r="K123" s="1" t="s">
        <v>439</v>
      </c>
      <c r="L123" t="s">
        <v>29</v>
      </c>
      <c r="M123" t="s">
        <v>433</v>
      </c>
      <c r="N123" s="2">
        <v>46109</v>
      </c>
    </row>
    <row r="124" spans="1:14" hidden="1" x14ac:dyDescent="0.3">
      <c r="A124">
        <v>103</v>
      </c>
      <c r="B124">
        <v>299002</v>
      </c>
      <c r="C124" t="s">
        <v>371</v>
      </c>
      <c r="D124" t="s">
        <v>440</v>
      </c>
      <c r="E124" t="s">
        <v>14</v>
      </c>
      <c r="F124" t="s">
        <v>441</v>
      </c>
      <c r="G124" t="s">
        <v>409</v>
      </c>
      <c r="H124" t="s">
        <v>26</v>
      </c>
      <c r="I124" t="s">
        <v>18</v>
      </c>
      <c r="J124" t="s">
        <v>442</v>
      </c>
      <c r="K124" t="e">
        <f ca="1">- 서울대학교 국제경제학 학사
- 한라그룹 회장 비서실장
- ㈜만도 Global Management 총괄(CFO)
- ㈜한라홀딩스 그룹기획부문장
- 현재 HL홀딩스(주) 그룹 JJ Plus PJT팀장</f>
        <v>#NAME?</v>
      </c>
      <c r="L124" t="s">
        <v>29</v>
      </c>
      <c r="M124" t="s">
        <v>443</v>
      </c>
      <c r="N124" t="s">
        <v>29</v>
      </c>
    </row>
    <row r="125" spans="1:14" hidden="1" x14ac:dyDescent="0.3">
      <c r="A125">
        <v>103</v>
      </c>
      <c r="B125">
        <v>299002</v>
      </c>
      <c r="C125" t="s">
        <v>371</v>
      </c>
      <c r="D125" t="s">
        <v>444</v>
      </c>
      <c r="E125" t="s">
        <v>14</v>
      </c>
      <c r="F125" t="s">
        <v>445</v>
      </c>
      <c r="G125" t="s">
        <v>68</v>
      </c>
      <c r="H125" t="s">
        <v>26</v>
      </c>
      <c r="I125" t="s">
        <v>18</v>
      </c>
      <c r="J125" t="s">
        <v>446</v>
      </c>
      <c r="K125" t="e">
        <f ca="1">- 서울대 정치학 학사
-  Pennsylvania Univ. MBA
- 위메프 전략실장
- Saltlux 상무
- 피터팬의 좋은방 구하기 운영총괄이사
- 현재 HL홀딩스(주) MAS BU장</f>
        <v>#NAME?</v>
      </c>
      <c r="L125" t="s">
        <v>29</v>
      </c>
      <c r="M125" t="s">
        <v>447</v>
      </c>
      <c r="N125" t="s">
        <v>29</v>
      </c>
    </row>
    <row r="126" spans="1:14" ht="49.5" hidden="1" x14ac:dyDescent="0.3">
      <c r="A126">
        <v>248</v>
      </c>
      <c r="B126">
        <v>815369</v>
      </c>
      <c r="C126" t="s">
        <v>448</v>
      </c>
      <c r="D126" t="s">
        <v>449</v>
      </c>
      <c r="E126" t="s">
        <v>14</v>
      </c>
      <c r="F126" t="s">
        <v>97</v>
      </c>
      <c r="G126" t="s">
        <v>450</v>
      </c>
      <c r="H126" t="s">
        <v>17</v>
      </c>
      <c r="I126" t="s">
        <v>18</v>
      </c>
      <c r="J126" t="s">
        <v>451</v>
      </c>
      <c r="K126" s="1" t="s">
        <v>452</v>
      </c>
      <c r="L126" s="1" t="s">
        <v>453</v>
      </c>
      <c r="M126" s="1" t="s">
        <v>454</v>
      </c>
      <c r="N126" s="2">
        <v>46477</v>
      </c>
    </row>
    <row r="127" spans="1:14" ht="33" hidden="1" x14ac:dyDescent="0.3">
      <c r="A127">
        <v>248</v>
      </c>
      <c r="B127">
        <v>815369</v>
      </c>
      <c r="C127" t="s">
        <v>448</v>
      </c>
      <c r="D127" t="s">
        <v>455</v>
      </c>
      <c r="E127" t="s">
        <v>14</v>
      </c>
      <c r="F127" t="s">
        <v>224</v>
      </c>
      <c r="G127" t="s">
        <v>456</v>
      </c>
      <c r="H127" t="s">
        <v>26</v>
      </c>
      <c r="I127" t="s">
        <v>18</v>
      </c>
      <c r="J127" t="s">
        <v>457</v>
      </c>
      <c r="K127" t="e">
        <f>-영남대학교 기계공학 석사</f>
        <v>#NAME?</v>
      </c>
      <c r="L127" t="s">
        <v>29</v>
      </c>
      <c r="M127" s="1" t="s">
        <v>458</v>
      </c>
      <c r="N127" t="s">
        <v>29</v>
      </c>
    </row>
    <row r="128" spans="1:14" ht="33" hidden="1" x14ac:dyDescent="0.3">
      <c r="A128">
        <v>248</v>
      </c>
      <c r="B128">
        <v>815369</v>
      </c>
      <c r="C128" t="s">
        <v>448</v>
      </c>
      <c r="D128" t="s">
        <v>459</v>
      </c>
      <c r="E128" t="s">
        <v>14</v>
      </c>
      <c r="F128" t="s">
        <v>460</v>
      </c>
      <c r="G128" t="s">
        <v>456</v>
      </c>
      <c r="H128" t="s">
        <v>26</v>
      </c>
      <c r="I128" t="s">
        <v>18</v>
      </c>
      <c r="J128" t="s">
        <v>461</v>
      </c>
      <c r="K128" t="e">
        <f>-아주대학교 산업공학과 졸업</f>
        <v>#NAME?</v>
      </c>
      <c r="L128" t="s">
        <v>29</v>
      </c>
      <c r="M128" s="1" t="s">
        <v>462</v>
      </c>
      <c r="N128" t="s">
        <v>29</v>
      </c>
    </row>
    <row r="129" spans="1:14" ht="33" hidden="1" x14ac:dyDescent="0.3">
      <c r="A129">
        <v>248</v>
      </c>
      <c r="B129">
        <v>815369</v>
      </c>
      <c r="C129" t="s">
        <v>448</v>
      </c>
      <c r="D129" t="s">
        <v>463</v>
      </c>
      <c r="E129" t="s">
        <v>14</v>
      </c>
      <c r="F129" t="s">
        <v>153</v>
      </c>
      <c r="G129" t="s">
        <v>456</v>
      </c>
      <c r="H129" t="s">
        <v>26</v>
      </c>
      <c r="I129" t="s">
        <v>18</v>
      </c>
      <c r="J129" t="s">
        <v>464</v>
      </c>
      <c r="K129" t="e">
        <f>-강원대학교 회계학과 졸업</f>
        <v>#NAME?</v>
      </c>
      <c r="L129" t="s">
        <v>29</v>
      </c>
      <c r="M129" s="1" t="s">
        <v>465</v>
      </c>
      <c r="N129" t="s">
        <v>29</v>
      </c>
    </row>
    <row r="130" spans="1:14" ht="33" hidden="1" x14ac:dyDescent="0.3">
      <c r="A130">
        <v>248</v>
      </c>
      <c r="B130">
        <v>815369</v>
      </c>
      <c r="C130" t="s">
        <v>448</v>
      </c>
      <c r="D130" t="s">
        <v>466</v>
      </c>
      <c r="E130" t="s">
        <v>14</v>
      </c>
      <c r="F130" t="s">
        <v>467</v>
      </c>
      <c r="G130" t="s">
        <v>17</v>
      </c>
      <c r="H130" t="s">
        <v>17</v>
      </c>
      <c r="I130" t="s">
        <v>18</v>
      </c>
      <c r="J130" t="s">
        <v>451</v>
      </c>
      <c r="K130" s="1" t="s">
        <v>468</v>
      </c>
      <c r="L130" s="1" t="s">
        <v>469</v>
      </c>
      <c r="M130" s="1" t="s">
        <v>470</v>
      </c>
      <c r="N130" s="2">
        <v>46477</v>
      </c>
    </row>
    <row r="131" spans="1:14" ht="33" hidden="1" x14ac:dyDescent="0.3">
      <c r="A131">
        <v>248</v>
      </c>
      <c r="B131">
        <v>815369</v>
      </c>
      <c r="C131" t="s">
        <v>448</v>
      </c>
      <c r="D131" t="s">
        <v>471</v>
      </c>
      <c r="E131" t="s">
        <v>14</v>
      </c>
      <c r="F131" t="s">
        <v>472</v>
      </c>
      <c r="G131" t="s">
        <v>154</v>
      </c>
      <c r="H131" t="s">
        <v>154</v>
      </c>
      <c r="I131" t="s">
        <v>155</v>
      </c>
      <c r="J131" t="s">
        <v>473</v>
      </c>
      <c r="K131" t="s">
        <v>474</v>
      </c>
      <c r="L131" t="s">
        <v>29</v>
      </c>
      <c r="M131" s="1" t="s">
        <v>475</v>
      </c>
      <c r="N131" s="2">
        <v>46477</v>
      </c>
    </row>
    <row r="132" spans="1:14" ht="115.5" hidden="1" x14ac:dyDescent="0.3">
      <c r="A132">
        <v>248</v>
      </c>
      <c r="B132">
        <v>815369</v>
      </c>
      <c r="C132" t="s">
        <v>448</v>
      </c>
      <c r="D132" t="s">
        <v>476</v>
      </c>
      <c r="E132" t="s">
        <v>14</v>
      </c>
      <c r="F132" t="s">
        <v>477</v>
      </c>
      <c r="G132" t="s">
        <v>478</v>
      </c>
      <c r="H132" t="s">
        <v>478</v>
      </c>
      <c r="I132" t="s">
        <v>18</v>
      </c>
      <c r="J132" t="s">
        <v>479</v>
      </c>
      <c r="K132" s="1" t="s">
        <v>480</v>
      </c>
      <c r="L132" t="s">
        <v>29</v>
      </c>
      <c r="M132" s="1" t="s">
        <v>481</v>
      </c>
      <c r="N132" s="2">
        <v>45745</v>
      </c>
    </row>
    <row r="133" spans="1:14" ht="33" hidden="1" x14ac:dyDescent="0.3">
      <c r="A133">
        <v>248</v>
      </c>
      <c r="B133">
        <v>815369</v>
      </c>
      <c r="C133" t="s">
        <v>448</v>
      </c>
      <c r="D133" t="s">
        <v>482</v>
      </c>
      <c r="E133" t="s">
        <v>14</v>
      </c>
      <c r="F133" t="s">
        <v>483</v>
      </c>
      <c r="G133" t="s">
        <v>25</v>
      </c>
      <c r="H133" t="s">
        <v>26</v>
      </c>
      <c r="I133" t="s">
        <v>18</v>
      </c>
      <c r="J133" t="s">
        <v>484</v>
      </c>
      <c r="K133" t="s">
        <v>29</v>
      </c>
      <c r="L133" t="s">
        <v>29</v>
      </c>
      <c r="M133" s="1" t="s">
        <v>485</v>
      </c>
      <c r="N133" t="s">
        <v>29</v>
      </c>
    </row>
    <row r="134" spans="1:14" ht="33" hidden="1" x14ac:dyDescent="0.3">
      <c r="A134">
        <v>248</v>
      </c>
      <c r="B134">
        <v>815369</v>
      </c>
      <c r="C134" t="s">
        <v>448</v>
      </c>
      <c r="D134" t="s">
        <v>486</v>
      </c>
      <c r="E134" t="s">
        <v>14</v>
      </c>
      <c r="F134" t="s">
        <v>487</v>
      </c>
      <c r="G134" t="s">
        <v>25</v>
      </c>
      <c r="H134" t="s">
        <v>26</v>
      </c>
      <c r="I134" t="s">
        <v>18</v>
      </c>
      <c r="J134" s="1" t="s">
        <v>488</v>
      </c>
      <c r="K134" t="s">
        <v>489</v>
      </c>
      <c r="L134" t="s">
        <v>29</v>
      </c>
      <c r="M134" s="1" t="s">
        <v>490</v>
      </c>
      <c r="N134" t="s">
        <v>29</v>
      </c>
    </row>
    <row r="135" spans="1:14" ht="33" hidden="1" x14ac:dyDescent="0.3">
      <c r="A135">
        <v>248</v>
      </c>
      <c r="B135">
        <v>815369</v>
      </c>
      <c r="C135" t="s">
        <v>448</v>
      </c>
      <c r="D135" t="s">
        <v>491</v>
      </c>
      <c r="E135" t="s">
        <v>14</v>
      </c>
      <c r="F135" t="s">
        <v>51</v>
      </c>
      <c r="G135" t="s">
        <v>139</v>
      </c>
      <c r="H135" t="s">
        <v>26</v>
      </c>
      <c r="I135" t="s">
        <v>18</v>
      </c>
      <c r="J135" t="s">
        <v>492</v>
      </c>
      <c r="K135" t="e">
        <f>-명지대학교 기계공학과 졸업</f>
        <v>#NAME?</v>
      </c>
      <c r="L135" t="s">
        <v>29</v>
      </c>
      <c r="M135" s="1" t="s">
        <v>493</v>
      </c>
      <c r="N135" t="s">
        <v>29</v>
      </c>
    </row>
    <row r="136" spans="1:14" ht="33" hidden="1" x14ac:dyDescent="0.3">
      <c r="A136">
        <v>248</v>
      </c>
      <c r="B136">
        <v>815369</v>
      </c>
      <c r="C136" t="s">
        <v>448</v>
      </c>
      <c r="D136" t="s">
        <v>494</v>
      </c>
      <c r="E136" t="s">
        <v>14</v>
      </c>
      <c r="F136" t="s">
        <v>176</v>
      </c>
      <c r="G136" t="s">
        <v>139</v>
      </c>
      <c r="H136" t="s">
        <v>26</v>
      </c>
      <c r="I136" t="s">
        <v>18</v>
      </c>
      <c r="J136" s="1" t="s">
        <v>495</v>
      </c>
      <c r="K136" t="s">
        <v>29</v>
      </c>
      <c r="L136" t="s">
        <v>29</v>
      </c>
      <c r="M136" s="1" t="s">
        <v>493</v>
      </c>
      <c r="N136" t="s">
        <v>29</v>
      </c>
    </row>
    <row r="137" spans="1:14" ht="33" hidden="1" x14ac:dyDescent="0.3">
      <c r="A137">
        <v>248</v>
      </c>
      <c r="B137">
        <v>815369</v>
      </c>
      <c r="C137" t="s">
        <v>448</v>
      </c>
      <c r="D137" t="s">
        <v>496</v>
      </c>
      <c r="E137" t="s">
        <v>14</v>
      </c>
      <c r="F137" t="s">
        <v>497</v>
      </c>
      <c r="G137" t="s">
        <v>456</v>
      </c>
      <c r="H137" t="s">
        <v>26</v>
      </c>
      <c r="I137" t="s">
        <v>155</v>
      </c>
      <c r="J137" s="1" t="s">
        <v>498</v>
      </c>
      <c r="K137" t="e">
        <f>-한양대학교 생산자동화 석사</f>
        <v>#NAME?</v>
      </c>
      <c r="L137" t="s">
        <v>29</v>
      </c>
      <c r="M137" s="1" t="s">
        <v>499</v>
      </c>
      <c r="N137" t="s">
        <v>29</v>
      </c>
    </row>
    <row r="138" spans="1:14" ht="49.5" hidden="1" x14ac:dyDescent="0.3">
      <c r="A138">
        <v>249</v>
      </c>
      <c r="B138">
        <v>181943</v>
      </c>
      <c r="C138" t="s">
        <v>500</v>
      </c>
      <c r="D138" t="s">
        <v>466</v>
      </c>
      <c r="E138" t="s">
        <v>14</v>
      </c>
      <c r="F138" t="s">
        <v>467</v>
      </c>
      <c r="G138" s="1" t="s">
        <v>501</v>
      </c>
      <c r="H138" t="s">
        <v>17</v>
      </c>
      <c r="I138" t="s">
        <v>18</v>
      </c>
      <c r="J138" s="1" t="s">
        <v>502</v>
      </c>
      <c r="K138" s="1" t="s">
        <v>503</v>
      </c>
      <c r="L138" t="s">
        <v>504</v>
      </c>
      <c r="M138" t="s">
        <v>505</v>
      </c>
      <c r="N138" s="2">
        <v>45745</v>
      </c>
    </row>
    <row r="139" spans="1:14" ht="49.5" hidden="1" x14ac:dyDescent="0.3">
      <c r="A139">
        <v>249</v>
      </c>
      <c r="B139">
        <v>181943</v>
      </c>
      <c r="C139" t="s">
        <v>500</v>
      </c>
      <c r="D139" t="s">
        <v>449</v>
      </c>
      <c r="E139" t="s">
        <v>14</v>
      </c>
      <c r="F139" t="s">
        <v>97</v>
      </c>
      <c r="G139" s="1" t="s">
        <v>506</v>
      </c>
      <c r="H139" t="s">
        <v>17</v>
      </c>
      <c r="I139" t="s">
        <v>18</v>
      </c>
      <c r="J139" s="1" t="s">
        <v>502</v>
      </c>
      <c r="K139" s="1" t="s">
        <v>507</v>
      </c>
      <c r="L139" t="s">
        <v>373</v>
      </c>
      <c r="M139" t="s">
        <v>508</v>
      </c>
      <c r="N139" s="2">
        <v>45745</v>
      </c>
    </row>
    <row r="140" spans="1:14" ht="33" hidden="1" x14ac:dyDescent="0.3">
      <c r="A140">
        <v>249</v>
      </c>
      <c r="B140">
        <v>181943</v>
      </c>
      <c r="C140" t="s">
        <v>500</v>
      </c>
      <c r="D140" t="s">
        <v>509</v>
      </c>
      <c r="E140" t="s">
        <v>14</v>
      </c>
      <c r="F140" t="s">
        <v>104</v>
      </c>
      <c r="G140" t="s">
        <v>456</v>
      </c>
      <c r="H140" t="s">
        <v>154</v>
      </c>
      <c r="I140" t="s">
        <v>155</v>
      </c>
      <c r="J140" s="1" t="s">
        <v>510</v>
      </c>
      <c r="K140" t="s">
        <v>511</v>
      </c>
      <c r="L140" t="s">
        <v>29</v>
      </c>
      <c r="M140" t="s">
        <v>512</v>
      </c>
      <c r="N140" s="2">
        <v>46111</v>
      </c>
    </row>
    <row r="141" spans="1:14" ht="33" hidden="1" x14ac:dyDescent="0.3">
      <c r="A141">
        <v>249</v>
      </c>
      <c r="B141">
        <v>181943</v>
      </c>
      <c r="C141" t="s">
        <v>500</v>
      </c>
      <c r="D141" t="s">
        <v>513</v>
      </c>
      <c r="E141" t="s">
        <v>14</v>
      </c>
      <c r="F141" t="s">
        <v>514</v>
      </c>
      <c r="G141" t="s">
        <v>478</v>
      </c>
      <c r="H141" t="s">
        <v>478</v>
      </c>
      <c r="I141" t="s">
        <v>18</v>
      </c>
      <c r="J141" s="1" t="s">
        <v>515</v>
      </c>
      <c r="K141" s="1" t="s">
        <v>516</v>
      </c>
      <c r="L141" t="s">
        <v>29</v>
      </c>
      <c r="M141" t="s">
        <v>517</v>
      </c>
      <c r="N141" s="2">
        <v>45745</v>
      </c>
    </row>
    <row r="142" spans="1:14" ht="33" hidden="1" x14ac:dyDescent="0.3">
      <c r="A142">
        <v>249</v>
      </c>
      <c r="B142">
        <v>181943</v>
      </c>
      <c r="C142" t="s">
        <v>500</v>
      </c>
      <c r="D142" t="s">
        <v>518</v>
      </c>
      <c r="E142" t="s">
        <v>14</v>
      </c>
      <c r="F142" t="s">
        <v>519</v>
      </c>
      <c r="G142" t="s">
        <v>520</v>
      </c>
      <c r="H142" t="s">
        <v>26</v>
      </c>
      <c r="I142" t="s">
        <v>18</v>
      </c>
      <c r="J142" s="1" t="s">
        <v>521</v>
      </c>
      <c r="K142" s="1" t="s">
        <v>522</v>
      </c>
      <c r="L142" t="s">
        <v>29</v>
      </c>
      <c r="M142" t="s">
        <v>29</v>
      </c>
      <c r="N142" t="s">
        <v>29</v>
      </c>
    </row>
    <row r="143" spans="1:14" ht="33" hidden="1" x14ac:dyDescent="0.3">
      <c r="A143">
        <v>249</v>
      </c>
      <c r="B143">
        <v>181943</v>
      </c>
      <c r="C143" t="s">
        <v>500</v>
      </c>
      <c r="D143" t="s">
        <v>486</v>
      </c>
      <c r="E143" t="s">
        <v>14</v>
      </c>
      <c r="F143" t="s">
        <v>487</v>
      </c>
      <c r="G143" t="s">
        <v>25</v>
      </c>
      <c r="H143" t="s">
        <v>26</v>
      </c>
      <c r="I143" t="s">
        <v>18</v>
      </c>
      <c r="J143" s="1" t="s">
        <v>521</v>
      </c>
      <c r="K143" t="s">
        <v>523</v>
      </c>
      <c r="L143" t="s">
        <v>29</v>
      </c>
      <c r="M143" t="s">
        <v>29</v>
      </c>
      <c r="N143" t="s">
        <v>29</v>
      </c>
    </row>
    <row r="144" spans="1:14" ht="33" x14ac:dyDescent="0.3">
      <c r="A144">
        <v>271</v>
      </c>
      <c r="B144">
        <v>134477</v>
      </c>
      <c r="C144" t="s">
        <v>524</v>
      </c>
      <c r="D144" t="s">
        <v>525</v>
      </c>
      <c r="E144" t="s">
        <v>14</v>
      </c>
      <c r="F144" t="s">
        <v>526</v>
      </c>
      <c r="G144" t="s">
        <v>409</v>
      </c>
      <c r="H144" t="s">
        <v>17</v>
      </c>
      <c r="I144" t="s">
        <v>18</v>
      </c>
      <c r="J144" t="s">
        <v>450</v>
      </c>
      <c r="K144" s="1" t="s">
        <v>527</v>
      </c>
      <c r="L144" t="s">
        <v>29</v>
      </c>
      <c r="M144" t="s">
        <v>528</v>
      </c>
      <c r="N144" s="2">
        <v>45716</v>
      </c>
    </row>
    <row r="145" spans="1:14" ht="33" x14ac:dyDescent="0.3">
      <c r="A145">
        <v>271</v>
      </c>
      <c r="B145">
        <v>134477</v>
      </c>
      <c r="C145" t="s">
        <v>524</v>
      </c>
      <c r="D145" t="s">
        <v>529</v>
      </c>
      <c r="E145" t="s">
        <v>14</v>
      </c>
      <c r="F145" t="s">
        <v>153</v>
      </c>
      <c r="G145" t="s">
        <v>456</v>
      </c>
      <c r="H145" t="s">
        <v>17</v>
      </c>
      <c r="I145" t="s">
        <v>155</v>
      </c>
      <c r="J145" t="s">
        <v>29</v>
      </c>
      <c r="K145" s="1" t="s">
        <v>530</v>
      </c>
      <c r="L145" s="1" t="s">
        <v>531</v>
      </c>
      <c r="M145" t="s">
        <v>532</v>
      </c>
      <c r="N145" s="2">
        <v>46112</v>
      </c>
    </row>
    <row r="146" spans="1:14" ht="33" x14ac:dyDescent="0.3">
      <c r="A146">
        <v>271</v>
      </c>
      <c r="B146">
        <v>134477</v>
      </c>
      <c r="C146" t="s">
        <v>524</v>
      </c>
      <c r="D146" t="s">
        <v>533</v>
      </c>
      <c r="E146" t="s">
        <v>14</v>
      </c>
      <c r="F146" t="s">
        <v>534</v>
      </c>
      <c r="G146" t="s">
        <v>456</v>
      </c>
      <c r="H146" t="s">
        <v>17</v>
      </c>
      <c r="I146" t="s">
        <v>155</v>
      </c>
      <c r="J146" t="s">
        <v>29</v>
      </c>
      <c r="K146" s="1" t="s">
        <v>535</v>
      </c>
      <c r="L146" t="s">
        <v>29</v>
      </c>
      <c r="M146" t="s">
        <v>536</v>
      </c>
      <c r="N146" s="2">
        <v>45716</v>
      </c>
    </row>
    <row r="147" spans="1:14" ht="33" x14ac:dyDescent="0.3">
      <c r="A147">
        <v>271</v>
      </c>
      <c r="B147">
        <v>134477</v>
      </c>
      <c r="C147" t="s">
        <v>524</v>
      </c>
      <c r="D147" t="s">
        <v>537</v>
      </c>
      <c r="E147" t="s">
        <v>14</v>
      </c>
      <c r="F147" t="s">
        <v>538</v>
      </c>
      <c r="G147" t="s">
        <v>456</v>
      </c>
      <c r="H147" t="s">
        <v>154</v>
      </c>
      <c r="I147" t="s">
        <v>155</v>
      </c>
      <c r="J147" t="s">
        <v>154</v>
      </c>
      <c r="K147" s="1" t="s">
        <v>539</v>
      </c>
      <c r="L147" t="s">
        <v>29</v>
      </c>
      <c r="M147" t="s">
        <v>528</v>
      </c>
      <c r="N147" s="2">
        <v>45716</v>
      </c>
    </row>
    <row r="148" spans="1:14" ht="33" x14ac:dyDescent="0.3">
      <c r="A148">
        <v>271</v>
      </c>
      <c r="B148">
        <v>134477</v>
      </c>
      <c r="C148" t="s">
        <v>524</v>
      </c>
      <c r="D148" t="s">
        <v>540</v>
      </c>
      <c r="E148" t="s">
        <v>14</v>
      </c>
      <c r="F148" t="s">
        <v>541</v>
      </c>
      <c r="G148" t="s">
        <v>478</v>
      </c>
      <c r="H148" t="s">
        <v>478</v>
      </c>
      <c r="I148" t="s">
        <v>18</v>
      </c>
      <c r="J148" t="s">
        <v>542</v>
      </c>
      <c r="K148" s="1" t="s">
        <v>543</v>
      </c>
      <c r="L148" t="s">
        <v>29</v>
      </c>
      <c r="M148" t="s">
        <v>528</v>
      </c>
      <c r="N148" s="2">
        <v>46477</v>
      </c>
    </row>
    <row r="149" spans="1:14" hidden="1" x14ac:dyDescent="0.3">
      <c r="A149">
        <v>272</v>
      </c>
      <c r="B149">
        <v>398792</v>
      </c>
      <c r="C149" t="s">
        <v>544</v>
      </c>
      <c r="D149" t="s">
        <v>545</v>
      </c>
      <c r="E149" t="s">
        <v>14</v>
      </c>
      <c r="F149" t="s">
        <v>546</v>
      </c>
      <c r="G149" t="s">
        <v>450</v>
      </c>
      <c r="H149" t="s">
        <v>17</v>
      </c>
      <c r="I149" t="s">
        <v>18</v>
      </c>
      <c r="J149" t="s">
        <v>451</v>
      </c>
      <c r="K149" t="e">
        <f ca="1">- 서울대- SNT모티브(주)
                                                                                                                                                                                                                                                                모빌리티사업본부장</f>
        <v>#NAME?</v>
      </c>
      <c r="L149" t="s">
        <v>29</v>
      </c>
      <c r="M149" t="s">
        <v>528</v>
      </c>
      <c r="N149" s="2">
        <v>46477</v>
      </c>
    </row>
    <row r="150" spans="1:14" ht="49.5" hidden="1" x14ac:dyDescent="0.3">
      <c r="A150">
        <v>272</v>
      </c>
      <c r="B150">
        <v>398792</v>
      </c>
      <c r="C150" t="s">
        <v>544</v>
      </c>
      <c r="D150" t="s">
        <v>529</v>
      </c>
      <c r="E150" t="s">
        <v>14</v>
      </c>
      <c r="F150" t="s">
        <v>111</v>
      </c>
      <c r="G150" t="s">
        <v>456</v>
      </c>
      <c r="H150" t="s">
        <v>17</v>
      </c>
      <c r="I150" t="s">
        <v>155</v>
      </c>
      <c r="J150" t="s">
        <v>29</v>
      </c>
      <c r="K150" s="1" t="s">
        <v>547</v>
      </c>
      <c r="L150" t="s">
        <v>548</v>
      </c>
      <c r="M150" t="s">
        <v>57</v>
      </c>
      <c r="N150" s="2">
        <v>45716</v>
      </c>
    </row>
    <row r="151" spans="1:14" hidden="1" x14ac:dyDescent="0.3">
      <c r="A151">
        <v>272</v>
      </c>
      <c r="B151">
        <v>398792</v>
      </c>
      <c r="C151" t="s">
        <v>544</v>
      </c>
      <c r="D151" t="s">
        <v>533</v>
      </c>
      <c r="E151" t="s">
        <v>14</v>
      </c>
      <c r="F151" t="s">
        <v>534</v>
      </c>
      <c r="G151" t="s">
        <v>456</v>
      </c>
      <c r="H151" t="s">
        <v>17</v>
      </c>
      <c r="I151" t="s">
        <v>18</v>
      </c>
      <c r="J151" t="s">
        <v>549</v>
      </c>
      <c r="K151" t="e">
        <f ca="1">- 부산대
- SNT모티브(주) CTO</f>
        <v>#NAME?</v>
      </c>
      <c r="L151" t="s">
        <v>29</v>
      </c>
      <c r="M151" t="s">
        <v>536</v>
      </c>
      <c r="N151" s="2">
        <v>46112</v>
      </c>
    </row>
    <row r="152" spans="1:14" hidden="1" x14ac:dyDescent="0.3">
      <c r="A152">
        <v>272</v>
      </c>
      <c r="B152">
        <v>398792</v>
      </c>
      <c r="C152" t="s">
        <v>544</v>
      </c>
      <c r="D152" t="s">
        <v>550</v>
      </c>
      <c r="E152" t="s">
        <v>14</v>
      </c>
      <c r="F152" t="s">
        <v>551</v>
      </c>
      <c r="G152" t="s">
        <v>456</v>
      </c>
      <c r="H152" t="s">
        <v>154</v>
      </c>
      <c r="I152" t="s">
        <v>155</v>
      </c>
      <c r="J152" t="s">
        <v>154</v>
      </c>
      <c r="K152" t="e">
        <f>- 성균관대- 수원지방법원 안산지원
                                                                                                                                                                                                                                                                부장판사- 변호사</f>
        <v>#NAME?</v>
      </c>
      <c r="L152" t="s">
        <v>29</v>
      </c>
      <c r="M152" t="s">
        <v>528</v>
      </c>
      <c r="N152" s="2">
        <v>46477</v>
      </c>
    </row>
    <row r="153" spans="1:14" hidden="1" x14ac:dyDescent="0.3">
      <c r="A153">
        <v>272</v>
      </c>
      <c r="B153">
        <v>398792</v>
      </c>
      <c r="C153" t="s">
        <v>544</v>
      </c>
      <c r="D153" t="s">
        <v>552</v>
      </c>
      <c r="E153" t="s">
        <v>14</v>
      </c>
      <c r="F153" t="s">
        <v>553</v>
      </c>
      <c r="G153" t="s">
        <v>478</v>
      </c>
      <c r="H153" t="s">
        <v>478</v>
      </c>
      <c r="I153" t="s">
        <v>18</v>
      </c>
      <c r="J153" t="s">
        <v>478</v>
      </c>
      <c r="K153" t="e">
        <f>- 연세대
- 대주회계법인 공인회계사</f>
        <v>#NAME?</v>
      </c>
      <c r="L153" t="s">
        <v>29</v>
      </c>
      <c r="M153" t="s">
        <v>532</v>
      </c>
      <c r="N153" s="2">
        <v>46477</v>
      </c>
    </row>
    <row r="154" spans="1:14" ht="33" hidden="1" x14ac:dyDescent="0.3">
      <c r="A154">
        <v>274</v>
      </c>
      <c r="B154">
        <v>225159</v>
      </c>
      <c r="C154" t="s">
        <v>554</v>
      </c>
      <c r="D154" t="s">
        <v>529</v>
      </c>
      <c r="E154" t="s">
        <v>14</v>
      </c>
      <c r="F154" t="s">
        <v>111</v>
      </c>
      <c r="G154" s="1" t="s">
        <v>555</v>
      </c>
      <c r="H154" t="s">
        <v>17</v>
      </c>
      <c r="I154" t="s">
        <v>18</v>
      </c>
      <c r="J154" t="s">
        <v>556</v>
      </c>
      <c r="K154" t="e">
        <f>- 성균관대
- 변호사
- SNT다이내믹스 대표이사</f>
        <v>#NAME?</v>
      </c>
      <c r="L154" t="s">
        <v>557</v>
      </c>
      <c r="M154" t="s">
        <v>558</v>
      </c>
      <c r="N154" s="2">
        <v>45716</v>
      </c>
    </row>
    <row r="155" spans="1:14" hidden="1" x14ac:dyDescent="0.3">
      <c r="A155">
        <v>274</v>
      </c>
      <c r="B155">
        <v>225159</v>
      </c>
      <c r="C155" t="s">
        <v>554</v>
      </c>
      <c r="D155" t="s">
        <v>559</v>
      </c>
      <c r="E155" t="s">
        <v>14</v>
      </c>
      <c r="F155" t="s">
        <v>560</v>
      </c>
      <c r="G155" t="s">
        <v>16</v>
      </c>
      <c r="H155" t="s">
        <v>17</v>
      </c>
      <c r="I155" t="s">
        <v>155</v>
      </c>
      <c r="J155" t="s">
        <v>29</v>
      </c>
      <c r="K155" t="e">
        <f ca="1">- 경희대
- 삼영열기공업(주) 설립
- SNT그룹 회장</f>
        <v>#NAME?</v>
      </c>
      <c r="L155" t="s">
        <v>373</v>
      </c>
      <c r="M155" t="s">
        <v>561</v>
      </c>
      <c r="N155" s="2">
        <v>46446</v>
      </c>
    </row>
    <row r="156" spans="1:14" hidden="1" x14ac:dyDescent="0.3">
      <c r="A156">
        <v>274</v>
      </c>
      <c r="B156">
        <v>225159</v>
      </c>
      <c r="C156" t="s">
        <v>554</v>
      </c>
      <c r="D156" t="s">
        <v>562</v>
      </c>
      <c r="E156" t="s">
        <v>14</v>
      </c>
      <c r="F156" t="s">
        <v>563</v>
      </c>
      <c r="G156" t="s">
        <v>456</v>
      </c>
      <c r="H156" t="s">
        <v>17</v>
      </c>
      <c r="I156" t="s">
        <v>18</v>
      </c>
      <c r="J156" t="s">
        <v>564</v>
      </c>
      <c r="K156" t="e">
        <f>- 연세대
- 삼일회계법인 이사</f>
        <v>#NAME?</v>
      </c>
      <c r="L156" t="s">
        <v>29</v>
      </c>
      <c r="M156" t="s">
        <v>565</v>
      </c>
      <c r="N156" s="2">
        <v>46446</v>
      </c>
    </row>
    <row r="157" spans="1:14" ht="33" hidden="1" x14ac:dyDescent="0.3">
      <c r="A157">
        <v>274</v>
      </c>
      <c r="B157">
        <v>225159</v>
      </c>
      <c r="C157" t="s">
        <v>554</v>
      </c>
      <c r="D157" t="s">
        <v>566</v>
      </c>
      <c r="E157" t="s">
        <v>14</v>
      </c>
      <c r="F157" t="s">
        <v>567</v>
      </c>
      <c r="G157" t="s">
        <v>456</v>
      </c>
      <c r="H157" t="s">
        <v>154</v>
      </c>
      <c r="I157" t="s">
        <v>155</v>
      </c>
      <c r="J157" t="s">
        <v>154</v>
      </c>
      <c r="K157" t="e">
        <f>-한국경제 TV 대표이사 사장-한국경제신문 대표이사 사장</f>
        <v>#NAME?</v>
      </c>
      <c r="L157" t="s">
        <v>29</v>
      </c>
      <c r="M157" s="1" t="s">
        <v>568</v>
      </c>
      <c r="N157" s="2">
        <v>46081</v>
      </c>
    </row>
    <row r="158" spans="1:14" ht="33" hidden="1" x14ac:dyDescent="0.3">
      <c r="A158">
        <v>274</v>
      </c>
      <c r="B158">
        <v>225159</v>
      </c>
      <c r="C158" t="s">
        <v>554</v>
      </c>
      <c r="D158" t="s">
        <v>569</v>
      </c>
      <c r="E158" t="s">
        <v>14</v>
      </c>
      <c r="F158" t="s">
        <v>570</v>
      </c>
      <c r="G158" t="s">
        <v>478</v>
      </c>
      <c r="H158" t="s">
        <v>478</v>
      </c>
      <c r="I158" t="s">
        <v>18</v>
      </c>
      <c r="J158" t="s">
        <v>478</v>
      </c>
      <c r="K158" t="e">
        <f>- 고려대
- 미국 콜롬비아대학 MBA
- 현대종합금융
- 삼일회계법인</f>
        <v>#NAME?</v>
      </c>
      <c r="L158" t="s">
        <v>29</v>
      </c>
      <c r="M158" s="1" t="s">
        <v>571</v>
      </c>
      <c r="N158" s="2">
        <v>45716</v>
      </c>
    </row>
    <row r="159" spans="1:14" ht="49.5" hidden="1" x14ac:dyDescent="0.3">
      <c r="A159">
        <v>379</v>
      </c>
      <c r="B159">
        <v>105606</v>
      </c>
      <c r="C159" t="s">
        <v>572</v>
      </c>
      <c r="D159" t="s">
        <v>573</v>
      </c>
      <c r="E159" t="s">
        <v>14</v>
      </c>
      <c r="F159" t="s">
        <v>574</v>
      </c>
      <c r="G159" t="s">
        <v>575</v>
      </c>
      <c r="H159" t="s">
        <v>17</v>
      </c>
      <c r="I159" t="s">
        <v>18</v>
      </c>
      <c r="J159" t="s">
        <v>451</v>
      </c>
      <c r="K159" s="1" t="s">
        <v>576</v>
      </c>
      <c r="L159" t="s">
        <v>29</v>
      </c>
      <c r="M159" t="s">
        <v>577</v>
      </c>
      <c r="N159" s="2">
        <v>46104</v>
      </c>
    </row>
    <row r="160" spans="1:14" ht="49.5" hidden="1" x14ac:dyDescent="0.3">
      <c r="A160">
        <v>379</v>
      </c>
      <c r="B160">
        <v>105606</v>
      </c>
      <c r="C160" t="s">
        <v>572</v>
      </c>
      <c r="D160" t="s">
        <v>578</v>
      </c>
      <c r="E160" t="s">
        <v>14</v>
      </c>
      <c r="F160" t="s">
        <v>579</v>
      </c>
      <c r="G160" t="s">
        <v>456</v>
      </c>
      <c r="H160" t="s">
        <v>26</v>
      </c>
      <c r="I160" t="s">
        <v>18</v>
      </c>
      <c r="J160" t="s">
        <v>580</v>
      </c>
      <c r="K160" s="1" t="s">
        <v>581</v>
      </c>
      <c r="L160" t="s">
        <v>29</v>
      </c>
      <c r="M160" t="s">
        <v>582</v>
      </c>
      <c r="N160" t="s">
        <v>29</v>
      </c>
    </row>
    <row r="161" spans="1:14" ht="49.5" hidden="1" x14ac:dyDescent="0.3">
      <c r="A161">
        <v>379</v>
      </c>
      <c r="B161">
        <v>105606</v>
      </c>
      <c r="C161" t="s">
        <v>572</v>
      </c>
      <c r="D161" t="s">
        <v>583</v>
      </c>
      <c r="E161" t="s">
        <v>14</v>
      </c>
      <c r="F161" t="s">
        <v>215</v>
      </c>
      <c r="G161" t="s">
        <v>456</v>
      </c>
      <c r="H161" t="s">
        <v>26</v>
      </c>
      <c r="I161" t="s">
        <v>18</v>
      </c>
      <c r="J161" t="s">
        <v>584</v>
      </c>
      <c r="K161" s="1" t="s">
        <v>585</v>
      </c>
      <c r="L161" t="s">
        <v>29</v>
      </c>
      <c r="M161" t="s">
        <v>586</v>
      </c>
      <c r="N161" t="s">
        <v>29</v>
      </c>
    </row>
    <row r="162" spans="1:14" ht="82.5" hidden="1" x14ac:dyDescent="0.3">
      <c r="A162">
        <v>379</v>
      </c>
      <c r="B162">
        <v>105606</v>
      </c>
      <c r="C162" t="s">
        <v>572</v>
      </c>
      <c r="D162" t="s">
        <v>587</v>
      </c>
      <c r="E162" t="s">
        <v>14</v>
      </c>
      <c r="F162" t="s">
        <v>588</v>
      </c>
      <c r="G162" t="s">
        <v>575</v>
      </c>
      <c r="H162" t="s">
        <v>17</v>
      </c>
      <c r="I162" t="s">
        <v>18</v>
      </c>
      <c r="J162" t="s">
        <v>451</v>
      </c>
      <c r="K162" s="1" t="s">
        <v>589</v>
      </c>
      <c r="L162" t="s">
        <v>29</v>
      </c>
      <c r="M162" t="s">
        <v>590</v>
      </c>
      <c r="N162" s="2">
        <v>46104</v>
      </c>
    </row>
    <row r="163" spans="1:14" ht="99" hidden="1" x14ac:dyDescent="0.3">
      <c r="A163">
        <v>379</v>
      </c>
      <c r="B163">
        <v>105606</v>
      </c>
      <c r="C163" t="s">
        <v>572</v>
      </c>
      <c r="D163" t="s">
        <v>591</v>
      </c>
      <c r="E163" t="s">
        <v>162</v>
      </c>
      <c r="F163" t="s">
        <v>592</v>
      </c>
      <c r="G163" t="s">
        <v>16</v>
      </c>
      <c r="H163" t="s">
        <v>17</v>
      </c>
      <c r="I163" t="s">
        <v>18</v>
      </c>
      <c r="J163" t="s">
        <v>451</v>
      </c>
      <c r="K163" s="1" t="s">
        <v>593</v>
      </c>
      <c r="L163" s="1" t="s">
        <v>594</v>
      </c>
      <c r="M163" t="s">
        <v>595</v>
      </c>
      <c r="N163" s="2">
        <v>46104</v>
      </c>
    </row>
    <row r="164" spans="1:14" ht="115.5" hidden="1" x14ac:dyDescent="0.3">
      <c r="A164">
        <v>379</v>
      </c>
      <c r="B164">
        <v>105606</v>
      </c>
      <c r="C164" t="s">
        <v>572</v>
      </c>
      <c r="D164" t="s">
        <v>596</v>
      </c>
      <c r="E164" t="s">
        <v>14</v>
      </c>
      <c r="F164" t="s">
        <v>597</v>
      </c>
      <c r="G164" t="s">
        <v>154</v>
      </c>
      <c r="H164" t="s">
        <v>154</v>
      </c>
      <c r="I164" t="s">
        <v>155</v>
      </c>
      <c r="J164" t="s">
        <v>598</v>
      </c>
      <c r="K164" s="1" t="s">
        <v>599</v>
      </c>
      <c r="L164" t="s">
        <v>29</v>
      </c>
      <c r="M164" t="s">
        <v>199</v>
      </c>
      <c r="N164" s="2">
        <v>46466</v>
      </c>
    </row>
    <row r="165" spans="1:14" ht="115.5" hidden="1" x14ac:dyDescent="0.3">
      <c r="A165">
        <v>379</v>
      </c>
      <c r="B165">
        <v>105606</v>
      </c>
      <c r="C165" t="s">
        <v>572</v>
      </c>
      <c r="D165" t="s">
        <v>600</v>
      </c>
      <c r="E165" t="s">
        <v>14</v>
      </c>
      <c r="F165" t="s">
        <v>601</v>
      </c>
      <c r="G165" t="s">
        <v>478</v>
      </c>
      <c r="H165" t="s">
        <v>478</v>
      </c>
      <c r="I165" t="s">
        <v>18</v>
      </c>
      <c r="J165" t="s">
        <v>478</v>
      </c>
      <c r="K165" s="1" t="s">
        <v>602</v>
      </c>
      <c r="L165" t="s">
        <v>29</v>
      </c>
      <c r="M165" t="s">
        <v>603</v>
      </c>
      <c r="N165" s="2">
        <v>46104</v>
      </c>
    </row>
    <row r="166" spans="1:14" ht="66" hidden="1" x14ac:dyDescent="0.3">
      <c r="A166">
        <v>379</v>
      </c>
      <c r="B166">
        <v>105606</v>
      </c>
      <c r="C166" t="s">
        <v>572</v>
      </c>
      <c r="D166" t="s">
        <v>604</v>
      </c>
      <c r="E166" t="s">
        <v>14</v>
      </c>
      <c r="F166" t="s">
        <v>81</v>
      </c>
      <c r="G166" t="s">
        <v>68</v>
      </c>
      <c r="H166" t="s">
        <v>26</v>
      </c>
      <c r="I166" t="s">
        <v>18</v>
      </c>
      <c r="J166" t="s">
        <v>605</v>
      </c>
      <c r="K166" s="1" t="s">
        <v>606</v>
      </c>
      <c r="L166" t="s">
        <v>29</v>
      </c>
      <c r="M166" t="s">
        <v>607</v>
      </c>
      <c r="N166" t="s">
        <v>29</v>
      </c>
    </row>
    <row r="167" spans="1:14" ht="82.5" hidden="1" x14ac:dyDescent="0.3">
      <c r="A167">
        <v>379</v>
      </c>
      <c r="B167">
        <v>105606</v>
      </c>
      <c r="C167" t="s">
        <v>572</v>
      </c>
      <c r="D167" t="s">
        <v>608</v>
      </c>
      <c r="E167" t="s">
        <v>14</v>
      </c>
      <c r="F167" t="s">
        <v>427</v>
      </c>
      <c r="G167" t="s">
        <v>68</v>
      </c>
      <c r="H167" t="s">
        <v>26</v>
      </c>
      <c r="I167" t="s">
        <v>18</v>
      </c>
      <c r="J167" t="s">
        <v>609</v>
      </c>
      <c r="K167" s="1" t="s">
        <v>610</v>
      </c>
      <c r="L167" t="s">
        <v>29</v>
      </c>
      <c r="M167" t="s">
        <v>611</v>
      </c>
      <c r="N167" t="s">
        <v>29</v>
      </c>
    </row>
    <row r="168" spans="1:14" ht="66" hidden="1" x14ac:dyDescent="0.3">
      <c r="A168">
        <v>379</v>
      </c>
      <c r="B168">
        <v>105606</v>
      </c>
      <c r="C168" t="s">
        <v>572</v>
      </c>
      <c r="D168" t="s">
        <v>612</v>
      </c>
      <c r="E168" t="s">
        <v>14</v>
      </c>
      <c r="F168" t="s">
        <v>427</v>
      </c>
      <c r="G168" t="s">
        <v>139</v>
      </c>
      <c r="H168" t="s">
        <v>26</v>
      </c>
      <c r="I168" t="s">
        <v>18</v>
      </c>
      <c r="J168" t="s">
        <v>613</v>
      </c>
      <c r="K168" s="1" t="s">
        <v>614</v>
      </c>
      <c r="L168" t="s">
        <v>29</v>
      </c>
      <c r="M168" t="s">
        <v>429</v>
      </c>
      <c r="N168" t="s">
        <v>29</v>
      </c>
    </row>
    <row r="169" spans="1:14" ht="82.5" hidden="1" x14ac:dyDescent="0.3">
      <c r="A169">
        <v>379</v>
      </c>
      <c r="B169">
        <v>105606</v>
      </c>
      <c r="C169" t="s">
        <v>572</v>
      </c>
      <c r="D169" t="s">
        <v>615</v>
      </c>
      <c r="E169" t="s">
        <v>14</v>
      </c>
      <c r="F169" t="s">
        <v>408</v>
      </c>
      <c r="G169" t="s">
        <v>139</v>
      </c>
      <c r="H169" t="s">
        <v>26</v>
      </c>
      <c r="I169" t="s">
        <v>18</v>
      </c>
      <c r="J169" t="s">
        <v>616</v>
      </c>
      <c r="K169" s="1" t="s">
        <v>617</v>
      </c>
      <c r="L169" t="s">
        <v>29</v>
      </c>
      <c r="M169" t="s">
        <v>400</v>
      </c>
      <c r="N169" t="s">
        <v>29</v>
      </c>
    </row>
    <row r="170" spans="1:14" ht="33" hidden="1" x14ac:dyDescent="0.3">
      <c r="A170">
        <v>381</v>
      </c>
      <c r="B170">
        <v>481454</v>
      </c>
      <c r="C170" t="s">
        <v>618</v>
      </c>
      <c r="D170" t="s">
        <v>619</v>
      </c>
      <c r="E170" t="s">
        <v>14</v>
      </c>
      <c r="F170" t="s">
        <v>588</v>
      </c>
      <c r="G170" t="s">
        <v>409</v>
      </c>
      <c r="H170" t="s">
        <v>17</v>
      </c>
      <c r="I170" t="s">
        <v>18</v>
      </c>
      <c r="J170" t="s">
        <v>450</v>
      </c>
      <c r="K170" t="s">
        <v>620</v>
      </c>
      <c r="L170" t="s">
        <v>29</v>
      </c>
      <c r="M170" s="1" t="s">
        <v>621</v>
      </c>
      <c r="N170" s="2">
        <v>46513</v>
      </c>
    </row>
    <row r="171" spans="1:14" ht="33" hidden="1" x14ac:dyDescent="0.3">
      <c r="A171">
        <v>381</v>
      </c>
      <c r="B171">
        <v>481454</v>
      </c>
      <c r="C171" t="s">
        <v>618</v>
      </c>
      <c r="D171" t="s">
        <v>622</v>
      </c>
      <c r="E171" t="s">
        <v>14</v>
      </c>
      <c r="F171" t="s">
        <v>623</v>
      </c>
      <c r="G171" t="s">
        <v>456</v>
      </c>
      <c r="H171" t="s">
        <v>624</v>
      </c>
      <c r="I171" t="s">
        <v>155</v>
      </c>
      <c r="J171" s="1" t="s">
        <v>625</v>
      </c>
      <c r="K171" t="s">
        <v>626</v>
      </c>
      <c r="L171" t="s">
        <v>29</v>
      </c>
      <c r="M171" s="1" t="s">
        <v>627</v>
      </c>
      <c r="N171" s="2">
        <v>46573</v>
      </c>
    </row>
    <row r="172" spans="1:14" ht="33" hidden="1" x14ac:dyDescent="0.3">
      <c r="A172">
        <v>381</v>
      </c>
      <c r="B172">
        <v>481454</v>
      </c>
      <c r="C172" t="s">
        <v>618</v>
      </c>
      <c r="D172" t="s">
        <v>628</v>
      </c>
      <c r="E172" t="s">
        <v>162</v>
      </c>
      <c r="F172" t="s">
        <v>341</v>
      </c>
      <c r="G172" t="s">
        <v>456</v>
      </c>
      <c r="H172" t="s">
        <v>624</v>
      </c>
      <c r="I172" t="s">
        <v>155</v>
      </c>
      <c r="J172" t="s">
        <v>629</v>
      </c>
      <c r="K172" t="s">
        <v>630</v>
      </c>
      <c r="L172" t="s">
        <v>29</v>
      </c>
      <c r="M172" s="1" t="s">
        <v>627</v>
      </c>
      <c r="N172" s="2">
        <v>46573</v>
      </c>
    </row>
    <row r="173" spans="1:14" ht="33" hidden="1" x14ac:dyDescent="0.3">
      <c r="A173">
        <v>381</v>
      </c>
      <c r="B173">
        <v>481454</v>
      </c>
      <c r="C173" t="s">
        <v>618</v>
      </c>
      <c r="D173" t="s">
        <v>631</v>
      </c>
      <c r="E173" t="s">
        <v>14</v>
      </c>
      <c r="F173" t="s">
        <v>632</v>
      </c>
      <c r="G173" t="s">
        <v>456</v>
      </c>
      <c r="H173" t="s">
        <v>154</v>
      </c>
      <c r="I173" t="s">
        <v>155</v>
      </c>
      <c r="J173" t="s">
        <v>633</v>
      </c>
      <c r="K173" s="1" t="s">
        <v>634</v>
      </c>
      <c r="L173" t="s">
        <v>29</v>
      </c>
      <c r="M173" s="1" t="s">
        <v>635</v>
      </c>
      <c r="N173" s="2">
        <v>45745</v>
      </c>
    </row>
    <row r="174" spans="1:14" ht="33" hidden="1" x14ac:dyDescent="0.3">
      <c r="A174">
        <v>381</v>
      </c>
      <c r="B174">
        <v>481454</v>
      </c>
      <c r="C174" t="s">
        <v>618</v>
      </c>
      <c r="D174" t="s">
        <v>636</v>
      </c>
      <c r="E174" t="s">
        <v>14</v>
      </c>
      <c r="F174" t="s">
        <v>637</v>
      </c>
      <c r="G174" t="s">
        <v>456</v>
      </c>
      <c r="H174" t="s">
        <v>154</v>
      </c>
      <c r="I174" t="s">
        <v>155</v>
      </c>
      <c r="J174" t="s">
        <v>633</v>
      </c>
      <c r="K174" t="s">
        <v>638</v>
      </c>
      <c r="L174" t="s">
        <v>29</v>
      </c>
      <c r="M174" s="1" t="s">
        <v>639</v>
      </c>
      <c r="N174" s="2">
        <v>46110</v>
      </c>
    </row>
    <row r="175" spans="1:14" ht="33" hidden="1" x14ac:dyDescent="0.3">
      <c r="A175">
        <v>381</v>
      </c>
      <c r="B175">
        <v>481454</v>
      </c>
      <c r="C175" t="s">
        <v>618</v>
      </c>
      <c r="D175" t="s">
        <v>640</v>
      </c>
      <c r="E175" t="s">
        <v>14</v>
      </c>
      <c r="F175" t="s">
        <v>641</v>
      </c>
      <c r="G175" t="s">
        <v>456</v>
      </c>
      <c r="H175" t="s">
        <v>154</v>
      </c>
      <c r="I175" t="s">
        <v>155</v>
      </c>
      <c r="J175" t="s">
        <v>642</v>
      </c>
      <c r="K175" t="s">
        <v>643</v>
      </c>
      <c r="L175" t="s">
        <v>29</v>
      </c>
      <c r="M175" s="1" t="s">
        <v>644</v>
      </c>
      <c r="N175" s="2">
        <v>46573</v>
      </c>
    </row>
    <row r="176" spans="1:14" ht="33" hidden="1" x14ac:dyDescent="0.3">
      <c r="A176">
        <v>381</v>
      </c>
      <c r="B176">
        <v>481454</v>
      </c>
      <c r="C176" t="s">
        <v>618</v>
      </c>
      <c r="D176" t="s">
        <v>645</v>
      </c>
      <c r="E176" t="s">
        <v>14</v>
      </c>
      <c r="F176" t="s">
        <v>646</v>
      </c>
      <c r="G176" t="s">
        <v>456</v>
      </c>
      <c r="H176" t="s">
        <v>154</v>
      </c>
      <c r="I176" t="s">
        <v>155</v>
      </c>
      <c r="J176" t="s">
        <v>633</v>
      </c>
      <c r="K176" s="1" t="s">
        <v>647</v>
      </c>
      <c r="L176" t="s">
        <v>29</v>
      </c>
      <c r="M176" s="1" t="s">
        <v>648</v>
      </c>
      <c r="N176" s="2">
        <v>46573</v>
      </c>
    </row>
    <row r="177" spans="1:14" ht="33" hidden="1" x14ac:dyDescent="0.3">
      <c r="A177">
        <v>434</v>
      </c>
      <c r="B177">
        <v>167192</v>
      </c>
      <c r="C177" t="s">
        <v>649</v>
      </c>
      <c r="D177" t="s">
        <v>650</v>
      </c>
      <c r="E177" t="s">
        <v>14</v>
      </c>
      <c r="F177" t="s">
        <v>651</v>
      </c>
      <c r="G177" s="1" t="s">
        <v>501</v>
      </c>
      <c r="H177" t="s">
        <v>17</v>
      </c>
      <c r="I177" t="s">
        <v>18</v>
      </c>
      <c r="J177" t="s">
        <v>652</v>
      </c>
      <c r="K177" t="s">
        <v>653</v>
      </c>
      <c r="L177" t="s">
        <v>654</v>
      </c>
      <c r="M177" t="s">
        <v>655</v>
      </c>
      <c r="N177" s="2">
        <v>46474</v>
      </c>
    </row>
    <row r="178" spans="1:14" hidden="1" x14ac:dyDescent="0.3">
      <c r="A178">
        <v>434</v>
      </c>
      <c r="B178">
        <v>167192</v>
      </c>
      <c r="C178" t="s">
        <v>649</v>
      </c>
      <c r="D178" t="s">
        <v>656</v>
      </c>
      <c r="E178" t="s">
        <v>14</v>
      </c>
      <c r="F178" t="s">
        <v>570</v>
      </c>
      <c r="G178" t="s">
        <v>657</v>
      </c>
      <c r="H178" t="s">
        <v>26</v>
      </c>
      <c r="I178" t="s">
        <v>18</v>
      </c>
      <c r="J178" t="s">
        <v>658</v>
      </c>
      <c r="K178" t="s">
        <v>659</v>
      </c>
      <c r="L178" t="s">
        <v>29</v>
      </c>
      <c r="M178" t="s">
        <v>660</v>
      </c>
      <c r="N178" t="s">
        <v>29</v>
      </c>
    </row>
    <row r="179" spans="1:14" ht="33" hidden="1" x14ac:dyDescent="0.3">
      <c r="A179">
        <v>434</v>
      </c>
      <c r="B179">
        <v>167192</v>
      </c>
      <c r="C179" t="s">
        <v>649</v>
      </c>
      <c r="D179" t="s">
        <v>661</v>
      </c>
      <c r="E179" t="s">
        <v>14</v>
      </c>
      <c r="F179" t="s">
        <v>546</v>
      </c>
      <c r="G179" t="s">
        <v>520</v>
      </c>
      <c r="H179" t="s">
        <v>26</v>
      </c>
      <c r="I179" t="s">
        <v>18</v>
      </c>
      <c r="J179" s="1" t="s">
        <v>662</v>
      </c>
      <c r="K179" t="s">
        <v>663</v>
      </c>
      <c r="L179" t="s">
        <v>29</v>
      </c>
      <c r="M179" t="s">
        <v>664</v>
      </c>
      <c r="N179" t="s">
        <v>29</v>
      </c>
    </row>
    <row r="180" spans="1:14" hidden="1" x14ac:dyDescent="0.3">
      <c r="A180">
        <v>434</v>
      </c>
      <c r="B180">
        <v>167192</v>
      </c>
      <c r="C180" t="s">
        <v>649</v>
      </c>
      <c r="D180" t="s">
        <v>665</v>
      </c>
      <c r="E180" t="s">
        <v>14</v>
      </c>
      <c r="F180" t="s">
        <v>427</v>
      </c>
      <c r="G180" t="s">
        <v>520</v>
      </c>
      <c r="H180" t="s">
        <v>26</v>
      </c>
      <c r="I180" t="s">
        <v>18</v>
      </c>
      <c r="J180" t="s">
        <v>666</v>
      </c>
      <c r="K180" t="s">
        <v>667</v>
      </c>
      <c r="L180" t="s">
        <v>29</v>
      </c>
      <c r="M180" t="s">
        <v>668</v>
      </c>
      <c r="N180" t="s">
        <v>29</v>
      </c>
    </row>
    <row r="181" spans="1:14" hidden="1" x14ac:dyDescent="0.3">
      <c r="A181">
        <v>434</v>
      </c>
      <c r="B181">
        <v>167192</v>
      </c>
      <c r="C181" t="s">
        <v>649</v>
      </c>
      <c r="D181" t="s">
        <v>669</v>
      </c>
      <c r="E181" t="s">
        <v>14</v>
      </c>
      <c r="F181" t="s">
        <v>670</v>
      </c>
      <c r="G181" t="s">
        <v>520</v>
      </c>
      <c r="H181" t="s">
        <v>26</v>
      </c>
      <c r="I181" t="s">
        <v>18</v>
      </c>
      <c r="J181" t="s">
        <v>671</v>
      </c>
      <c r="K181" t="s">
        <v>671</v>
      </c>
      <c r="L181" t="s">
        <v>29</v>
      </c>
      <c r="M181" t="s">
        <v>672</v>
      </c>
      <c r="N181" t="s">
        <v>29</v>
      </c>
    </row>
    <row r="182" spans="1:14" ht="33" hidden="1" x14ac:dyDescent="0.3">
      <c r="A182">
        <v>434</v>
      </c>
      <c r="B182">
        <v>167192</v>
      </c>
      <c r="C182" t="s">
        <v>649</v>
      </c>
      <c r="D182" t="s">
        <v>673</v>
      </c>
      <c r="E182" t="s">
        <v>14</v>
      </c>
      <c r="F182" t="s">
        <v>674</v>
      </c>
      <c r="G182" t="s">
        <v>520</v>
      </c>
      <c r="H182" t="s">
        <v>26</v>
      </c>
      <c r="I182" t="s">
        <v>18</v>
      </c>
      <c r="J182" s="1" t="s">
        <v>675</v>
      </c>
      <c r="K182" t="s">
        <v>676</v>
      </c>
      <c r="L182" t="s">
        <v>29</v>
      </c>
      <c r="M182" t="s">
        <v>677</v>
      </c>
      <c r="N182" t="s">
        <v>29</v>
      </c>
    </row>
    <row r="183" spans="1:14" hidden="1" x14ac:dyDescent="0.3">
      <c r="A183">
        <v>434</v>
      </c>
      <c r="B183">
        <v>167192</v>
      </c>
      <c r="C183" t="s">
        <v>649</v>
      </c>
      <c r="D183" t="s">
        <v>678</v>
      </c>
      <c r="E183" t="s">
        <v>14</v>
      </c>
      <c r="F183" t="s">
        <v>546</v>
      </c>
      <c r="G183" t="s">
        <v>520</v>
      </c>
      <c r="H183" t="s">
        <v>26</v>
      </c>
      <c r="I183" t="s">
        <v>18</v>
      </c>
      <c r="J183" t="s">
        <v>679</v>
      </c>
      <c r="K183" t="s">
        <v>680</v>
      </c>
      <c r="L183" t="s">
        <v>29</v>
      </c>
      <c r="M183" t="s">
        <v>681</v>
      </c>
      <c r="N183" t="s">
        <v>29</v>
      </c>
    </row>
    <row r="184" spans="1:14" hidden="1" x14ac:dyDescent="0.3">
      <c r="A184">
        <v>434</v>
      </c>
      <c r="B184">
        <v>167192</v>
      </c>
      <c r="C184" t="s">
        <v>649</v>
      </c>
      <c r="D184" t="s">
        <v>682</v>
      </c>
      <c r="E184" t="s">
        <v>14</v>
      </c>
      <c r="F184" t="s">
        <v>77</v>
      </c>
      <c r="G184" t="s">
        <v>456</v>
      </c>
      <c r="H184" t="s">
        <v>26</v>
      </c>
      <c r="I184" t="s">
        <v>18</v>
      </c>
      <c r="J184" t="s">
        <v>683</v>
      </c>
      <c r="K184" t="s">
        <v>684</v>
      </c>
      <c r="L184" t="s">
        <v>29</v>
      </c>
      <c r="M184" t="s">
        <v>685</v>
      </c>
      <c r="N184" t="s">
        <v>29</v>
      </c>
    </row>
    <row r="185" spans="1:14" ht="33" hidden="1" x14ac:dyDescent="0.3">
      <c r="A185">
        <v>434</v>
      </c>
      <c r="B185">
        <v>167192</v>
      </c>
      <c r="C185" t="s">
        <v>649</v>
      </c>
      <c r="D185" t="s">
        <v>686</v>
      </c>
      <c r="E185" t="s">
        <v>14</v>
      </c>
      <c r="F185" t="s">
        <v>588</v>
      </c>
      <c r="G185" t="s">
        <v>456</v>
      </c>
      <c r="H185" t="s">
        <v>26</v>
      </c>
      <c r="I185" t="s">
        <v>18</v>
      </c>
      <c r="J185" s="1" t="s">
        <v>687</v>
      </c>
      <c r="K185" s="1" t="s">
        <v>688</v>
      </c>
      <c r="L185" t="s">
        <v>29</v>
      </c>
      <c r="M185" t="s">
        <v>689</v>
      </c>
      <c r="N185" t="s">
        <v>29</v>
      </c>
    </row>
    <row r="186" spans="1:14" hidden="1" x14ac:dyDescent="0.3">
      <c r="A186">
        <v>434</v>
      </c>
      <c r="B186">
        <v>167192</v>
      </c>
      <c r="C186" t="s">
        <v>649</v>
      </c>
      <c r="D186" t="s">
        <v>690</v>
      </c>
      <c r="E186" t="s">
        <v>14</v>
      </c>
      <c r="F186" t="s">
        <v>42</v>
      </c>
      <c r="G186" t="s">
        <v>456</v>
      </c>
      <c r="H186" t="s">
        <v>26</v>
      </c>
      <c r="I186" t="s">
        <v>18</v>
      </c>
      <c r="J186" t="s">
        <v>691</v>
      </c>
      <c r="K186" t="s">
        <v>692</v>
      </c>
      <c r="L186" t="s">
        <v>29</v>
      </c>
      <c r="M186" t="s">
        <v>693</v>
      </c>
      <c r="N186" t="s">
        <v>29</v>
      </c>
    </row>
    <row r="187" spans="1:14" ht="33" hidden="1" x14ac:dyDescent="0.3">
      <c r="A187">
        <v>434</v>
      </c>
      <c r="B187">
        <v>167192</v>
      </c>
      <c r="C187" t="s">
        <v>649</v>
      </c>
      <c r="D187" t="s">
        <v>694</v>
      </c>
      <c r="E187" t="s">
        <v>14</v>
      </c>
      <c r="F187" t="s">
        <v>402</v>
      </c>
      <c r="G187" t="s">
        <v>456</v>
      </c>
      <c r="H187" t="s">
        <v>26</v>
      </c>
      <c r="I187" t="s">
        <v>18</v>
      </c>
      <c r="J187" s="1" t="s">
        <v>695</v>
      </c>
      <c r="K187" t="s">
        <v>680</v>
      </c>
      <c r="L187" t="s">
        <v>29</v>
      </c>
      <c r="M187" t="s">
        <v>696</v>
      </c>
      <c r="N187" t="s">
        <v>29</v>
      </c>
    </row>
    <row r="188" spans="1:14" ht="33" hidden="1" x14ac:dyDescent="0.3">
      <c r="A188">
        <v>434</v>
      </c>
      <c r="B188">
        <v>167192</v>
      </c>
      <c r="C188" t="s">
        <v>649</v>
      </c>
      <c r="D188" t="s">
        <v>697</v>
      </c>
      <c r="E188" t="s">
        <v>14</v>
      </c>
      <c r="F188" t="s">
        <v>698</v>
      </c>
      <c r="G188" s="1" t="s">
        <v>506</v>
      </c>
      <c r="H188" t="s">
        <v>17</v>
      </c>
      <c r="I188" t="s">
        <v>18</v>
      </c>
      <c r="J188" t="s">
        <v>652</v>
      </c>
      <c r="K188" t="s">
        <v>699</v>
      </c>
      <c r="L188" t="s">
        <v>373</v>
      </c>
      <c r="M188" t="s">
        <v>700</v>
      </c>
      <c r="N188" s="2">
        <v>46474</v>
      </c>
    </row>
    <row r="189" spans="1:14" hidden="1" x14ac:dyDescent="0.3">
      <c r="A189">
        <v>434</v>
      </c>
      <c r="B189">
        <v>167192</v>
      </c>
      <c r="C189" t="s">
        <v>649</v>
      </c>
      <c r="D189" t="s">
        <v>701</v>
      </c>
      <c r="E189" t="s">
        <v>14</v>
      </c>
      <c r="F189" t="s">
        <v>341</v>
      </c>
      <c r="G189" t="s">
        <v>456</v>
      </c>
      <c r="H189" t="s">
        <v>26</v>
      </c>
      <c r="I189" t="s">
        <v>18</v>
      </c>
      <c r="J189" t="s">
        <v>702</v>
      </c>
      <c r="K189" t="s">
        <v>703</v>
      </c>
      <c r="L189" t="s">
        <v>29</v>
      </c>
      <c r="M189" t="s">
        <v>704</v>
      </c>
      <c r="N189" t="s">
        <v>29</v>
      </c>
    </row>
    <row r="190" spans="1:14" ht="33" hidden="1" x14ac:dyDescent="0.3">
      <c r="A190">
        <v>434</v>
      </c>
      <c r="B190">
        <v>167192</v>
      </c>
      <c r="C190" t="s">
        <v>649</v>
      </c>
      <c r="D190" t="s">
        <v>705</v>
      </c>
      <c r="E190" t="s">
        <v>14</v>
      </c>
      <c r="F190" t="s">
        <v>706</v>
      </c>
      <c r="G190" s="1" t="s">
        <v>555</v>
      </c>
      <c r="H190" t="s">
        <v>17</v>
      </c>
      <c r="I190" t="s">
        <v>18</v>
      </c>
      <c r="J190" t="s">
        <v>652</v>
      </c>
      <c r="K190" t="s">
        <v>707</v>
      </c>
      <c r="L190" t="s">
        <v>29</v>
      </c>
      <c r="M190" t="s">
        <v>708</v>
      </c>
      <c r="N190" s="2">
        <v>45745</v>
      </c>
    </row>
    <row r="191" spans="1:14" hidden="1" x14ac:dyDescent="0.3">
      <c r="A191">
        <v>434</v>
      </c>
      <c r="B191">
        <v>167192</v>
      </c>
      <c r="C191" t="s">
        <v>649</v>
      </c>
      <c r="D191" t="s">
        <v>709</v>
      </c>
      <c r="E191" t="s">
        <v>14</v>
      </c>
      <c r="F191" t="s">
        <v>710</v>
      </c>
      <c r="G191" t="s">
        <v>154</v>
      </c>
      <c r="H191" t="s">
        <v>154</v>
      </c>
      <c r="I191" t="s">
        <v>155</v>
      </c>
      <c r="J191" t="s">
        <v>711</v>
      </c>
      <c r="K191" t="s">
        <v>712</v>
      </c>
      <c r="L191" t="s">
        <v>29</v>
      </c>
      <c r="M191" t="s">
        <v>713</v>
      </c>
      <c r="N191" s="2">
        <v>45745</v>
      </c>
    </row>
    <row r="192" spans="1:14" ht="33" hidden="1" x14ac:dyDescent="0.3">
      <c r="A192">
        <v>434</v>
      </c>
      <c r="B192">
        <v>167192</v>
      </c>
      <c r="C192" t="s">
        <v>649</v>
      </c>
      <c r="D192" t="s">
        <v>714</v>
      </c>
      <c r="E192" t="s">
        <v>14</v>
      </c>
      <c r="F192" t="s">
        <v>715</v>
      </c>
      <c r="G192" t="s">
        <v>154</v>
      </c>
      <c r="H192" t="s">
        <v>154</v>
      </c>
      <c r="I192" t="s">
        <v>155</v>
      </c>
      <c r="J192" t="s">
        <v>711</v>
      </c>
      <c r="K192" s="1" t="s">
        <v>716</v>
      </c>
      <c r="L192" t="s">
        <v>29</v>
      </c>
      <c r="M192" t="s">
        <v>717</v>
      </c>
      <c r="N192" s="2">
        <v>46474</v>
      </c>
    </row>
    <row r="193" spans="1:14" hidden="1" x14ac:dyDescent="0.3">
      <c r="A193">
        <v>434</v>
      </c>
      <c r="B193">
        <v>167192</v>
      </c>
      <c r="C193" t="s">
        <v>649</v>
      </c>
      <c r="D193" t="s">
        <v>718</v>
      </c>
      <c r="E193" t="s">
        <v>14</v>
      </c>
      <c r="F193" t="s">
        <v>719</v>
      </c>
      <c r="G193" t="s">
        <v>154</v>
      </c>
      <c r="H193" t="s">
        <v>154</v>
      </c>
      <c r="I193" t="s">
        <v>155</v>
      </c>
      <c r="J193" t="s">
        <v>711</v>
      </c>
      <c r="K193" t="s">
        <v>720</v>
      </c>
      <c r="L193" t="s">
        <v>29</v>
      </c>
      <c r="M193" t="s">
        <v>717</v>
      </c>
      <c r="N193" s="2">
        <v>46474</v>
      </c>
    </row>
    <row r="194" spans="1:14" ht="33" hidden="1" x14ac:dyDescent="0.3">
      <c r="A194">
        <v>434</v>
      </c>
      <c r="B194">
        <v>167192</v>
      </c>
      <c r="C194" t="s">
        <v>649</v>
      </c>
      <c r="D194" t="s">
        <v>721</v>
      </c>
      <c r="E194" t="s">
        <v>14</v>
      </c>
      <c r="F194" t="s">
        <v>722</v>
      </c>
      <c r="G194" t="s">
        <v>25</v>
      </c>
      <c r="H194" t="s">
        <v>26</v>
      </c>
      <c r="I194" t="s">
        <v>18</v>
      </c>
      <c r="J194" s="1" t="s">
        <v>723</v>
      </c>
      <c r="K194" s="1" t="s">
        <v>724</v>
      </c>
      <c r="L194" t="s">
        <v>29</v>
      </c>
      <c r="M194" t="s">
        <v>725</v>
      </c>
      <c r="N194" t="s">
        <v>29</v>
      </c>
    </row>
    <row r="195" spans="1:14" ht="33" hidden="1" x14ac:dyDescent="0.3">
      <c r="A195">
        <v>434</v>
      </c>
      <c r="B195">
        <v>167192</v>
      </c>
      <c r="C195" t="s">
        <v>649</v>
      </c>
      <c r="D195" t="s">
        <v>726</v>
      </c>
      <c r="E195" t="s">
        <v>14</v>
      </c>
      <c r="F195" t="s">
        <v>176</v>
      </c>
      <c r="G195" t="s">
        <v>25</v>
      </c>
      <c r="H195" t="s">
        <v>26</v>
      </c>
      <c r="I195" t="s">
        <v>18</v>
      </c>
      <c r="J195" s="1" t="s">
        <v>727</v>
      </c>
      <c r="K195" t="s">
        <v>728</v>
      </c>
      <c r="L195" t="s">
        <v>29</v>
      </c>
      <c r="M195" t="s">
        <v>729</v>
      </c>
      <c r="N195" t="s">
        <v>29</v>
      </c>
    </row>
    <row r="196" spans="1:14" hidden="1" x14ac:dyDescent="0.3">
      <c r="A196">
        <v>434</v>
      </c>
      <c r="B196">
        <v>167192</v>
      </c>
      <c r="C196" t="s">
        <v>649</v>
      </c>
      <c r="D196" t="s">
        <v>730</v>
      </c>
      <c r="E196" t="s">
        <v>14</v>
      </c>
      <c r="F196" t="s">
        <v>722</v>
      </c>
      <c r="G196" t="s">
        <v>657</v>
      </c>
      <c r="H196" t="s">
        <v>26</v>
      </c>
      <c r="I196" t="s">
        <v>18</v>
      </c>
      <c r="J196" t="s">
        <v>731</v>
      </c>
      <c r="K196" t="s">
        <v>732</v>
      </c>
      <c r="L196" t="s">
        <v>29</v>
      </c>
      <c r="M196" t="s">
        <v>733</v>
      </c>
      <c r="N196" t="s">
        <v>29</v>
      </c>
    </row>
    <row r="197" spans="1:14" ht="49.5" hidden="1" x14ac:dyDescent="0.3">
      <c r="A197">
        <v>435</v>
      </c>
      <c r="B197">
        <v>173874</v>
      </c>
      <c r="C197" t="s">
        <v>734</v>
      </c>
      <c r="D197" t="s">
        <v>650</v>
      </c>
      <c r="E197" t="s">
        <v>14</v>
      </c>
      <c r="F197" t="s">
        <v>651</v>
      </c>
      <c r="G197" t="s">
        <v>16</v>
      </c>
      <c r="H197" t="s">
        <v>17</v>
      </c>
      <c r="I197" t="s">
        <v>18</v>
      </c>
      <c r="J197" t="s">
        <v>735</v>
      </c>
      <c r="K197" s="1" t="s">
        <v>736</v>
      </c>
      <c r="L197" t="s">
        <v>735</v>
      </c>
      <c r="M197" t="s">
        <v>737</v>
      </c>
      <c r="N197" s="2">
        <v>46108</v>
      </c>
    </row>
    <row r="198" spans="1:14" ht="33" hidden="1" x14ac:dyDescent="0.3">
      <c r="A198">
        <v>435</v>
      </c>
      <c r="B198">
        <v>173874</v>
      </c>
      <c r="C198" t="s">
        <v>734</v>
      </c>
      <c r="D198" t="s">
        <v>738</v>
      </c>
      <c r="E198" t="s">
        <v>14</v>
      </c>
      <c r="F198" t="s">
        <v>169</v>
      </c>
      <c r="G198" t="s">
        <v>739</v>
      </c>
      <c r="H198" t="s">
        <v>26</v>
      </c>
      <c r="I198" t="s">
        <v>18</v>
      </c>
      <c r="J198" t="s">
        <v>740</v>
      </c>
      <c r="K198" s="1" t="s">
        <v>741</v>
      </c>
      <c r="L198" t="s">
        <v>29</v>
      </c>
      <c r="M198" t="s">
        <v>742</v>
      </c>
      <c r="N198" t="s">
        <v>29</v>
      </c>
    </row>
    <row r="199" spans="1:14" ht="33" hidden="1" x14ac:dyDescent="0.3">
      <c r="A199">
        <v>435</v>
      </c>
      <c r="B199">
        <v>173874</v>
      </c>
      <c r="C199" t="s">
        <v>734</v>
      </c>
      <c r="D199" t="s">
        <v>743</v>
      </c>
      <c r="E199" t="s">
        <v>14</v>
      </c>
      <c r="F199" t="s">
        <v>51</v>
      </c>
      <c r="G199" t="s">
        <v>739</v>
      </c>
      <c r="H199" t="s">
        <v>26</v>
      </c>
      <c r="I199" t="s">
        <v>18</v>
      </c>
      <c r="J199" t="s">
        <v>744</v>
      </c>
      <c r="K199" s="1" t="s">
        <v>745</v>
      </c>
      <c r="L199" t="s">
        <v>29</v>
      </c>
      <c r="M199" t="s">
        <v>746</v>
      </c>
      <c r="N199" t="s">
        <v>29</v>
      </c>
    </row>
    <row r="200" spans="1:14" ht="33" hidden="1" x14ac:dyDescent="0.3">
      <c r="A200">
        <v>435</v>
      </c>
      <c r="B200">
        <v>173874</v>
      </c>
      <c r="C200" t="s">
        <v>734</v>
      </c>
      <c r="D200" t="s">
        <v>747</v>
      </c>
      <c r="E200" t="s">
        <v>14</v>
      </c>
      <c r="F200" t="s">
        <v>748</v>
      </c>
      <c r="G200" t="s">
        <v>739</v>
      </c>
      <c r="H200" t="s">
        <v>26</v>
      </c>
      <c r="I200" t="s">
        <v>18</v>
      </c>
      <c r="J200" t="s">
        <v>749</v>
      </c>
      <c r="K200" s="1" t="s">
        <v>750</v>
      </c>
      <c r="L200" t="s">
        <v>29</v>
      </c>
      <c r="M200" t="s">
        <v>751</v>
      </c>
      <c r="N200" t="s">
        <v>29</v>
      </c>
    </row>
    <row r="201" spans="1:14" ht="33" hidden="1" x14ac:dyDescent="0.3">
      <c r="A201">
        <v>435</v>
      </c>
      <c r="B201">
        <v>173874</v>
      </c>
      <c r="C201" t="s">
        <v>734</v>
      </c>
      <c r="D201" t="s">
        <v>752</v>
      </c>
      <c r="E201" t="s">
        <v>14</v>
      </c>
      <c r="F201" t="s">
        <v>51</v>
      </c>
      <c r="G201" t="s">
        <v>739</v>
      </c>
      <c r="H201" t="s">
        <v>26</v>
      </c>
      <c r="I201" t="s">
        <v>18</v>
      </c>
      <c r="J201" t="s">
        <v>753</v>
      </c>
      <c r="K201" s="1" t="s">
        <v>754</v>
      </c>
      <c r="L201" t="s">
        <v>29</v>
      </c>
      <c r="M201" t="s">
        <v>755</v>
      </c>
      <c r="N201" t="s">
        <v>29</v>
      </c>
    </row>
    <row r="202" spans="1:14" ht="33" hidden="1" x14ac:dyDescent="0.3">
      <c r="A202">
        <v>435</v>
      </c>
      <c r="B202">
        <v>173874</v>
      </c>
      <c r="C202" t="s">
        <v>734</v>
      </c>
      <c r="D202" t="s">
        <v>756</v>
      </c>
      <c r="E202" t="s">
        <v>14</v>
      </c>
      <c r="F202" t="s">
        <v>427</v>
      </c>
      <c r="G202" t="s">
        <v>739</v>
      </c>
      <c r="H202" t="s">
        <v>26</v>
      </c>
      <c r="I202" t="s">
        <v>18</v>
      </c>
      <c r="J202" t="s">
        <v>757</v>
      </c>
      <c r="K202" s="1" t="s">
        <v>758</v>
      </c>
      <c r="L202" t="s">
        <v>29</v>
      </c>
      <c r="M202" t="s">
        <v>759</v>
      </c>
      <c r="N202" t="s">
        <v>29</v>
      </c>
    </row>
    <row r="203" spans="1:14" ht="33" hidden="1" x14ac:dyDescent="0.3">
      <c r="A203">
        <v>435</v>
      </c>
      <c r="B203">
        <v>173874</v>
      </c>
      <c r="C203" t="s">
        <v>734</v>
      </c>
      <c r="D203" t="s">
        <v>760</v>
      </c>
      <c r="E203" t="s">
        <v>14</v>
      </c>
      <c r="F203" t="s">
        <v>551</v>
      </c>
      <c r="G203" t="s">
        <v>739</v>
      </c>
      <c r="H203" t="s">
        <v>26</v>
      </c>
      <c r="I203" t="s">
        <v>18</v>
      </c>
      <c r="J203" t="s">
        <v>761</v>
      </c>
      <c r="K203" s="1" t="s">
        <v>762</v>
      </c>
      <c r="L203" t="s">
        <v>29</v>
      </c>
      <c r="M203" t="s">
        <v>763</v>
      </c>
      <c r="N203" t="s">
        <v>29</v>
      </c>
    </row>
    <row r="204" spans="1:14" ht="49.5" hidden="1" x14ac:dyDescent="0.3">
      <c r="A204">
        <v>435</v>
      </c>
      <c r="B204">
        <v>173874</v>
      </c>
      <c r="C204" t="s">
        <v>734</v>
      </c>
      <c r="D204" t="s">
        <v>764</v>
      </c>
      <c r="E204" t="s">
        <v>14</v>
      </c>
      <c r="F204" t="s">
        <v>765</v>
      </c>
      <c r="G204" t="s">
        <v>739</v>
      </c>
      <c r="H204" t="s">
        <v>26</v>
      </c>
      <c r="I204" t="s">
        <v>18</v>
      </c>
      <c r="J204" t="s">
        <v>766</v>
      </c>
      <c r="K204" s="1" t="s">
        <v>767</v>
      </c>
      <c r="L204" t="s">
        <v>29</v>
      </c>
      <c r="M204" t="s">
        <v>768</v>
      </c>
      <c r="N204" t="s">
        <v>29</v>
      </c>
    </row>
    <row r="205" spans="1:14" ht="33" hidden="1" x14ac:dyDescent="0.3">
      <c r="A205">
        <v>435</v>
      </c>
      <c r="B205">
        <v>173874</v>
      </c>
      <c r="C205" t="s">
        <v>734</v>
      </c>
      <c r="D205" t="s">
        <v>769</v>
      </c>
      <c r="E205" t="s">
        <v>14</v>
      </c>
      <c r="F205" t="s">
        <v>698</v>
      </c>
      <c r="G205" t="s">
        <v>739</v>
      </c>
      <c r="H205" t="s">
        <v>26</v>
      </c>
      <c r="I205" t="s">
        <v>18</v>
      </c>
      <c r="J205" t="s">
        <v>770</v>
      </c>
      <c r="K205" s="1" t="s">
        <v>771</v>
      </c>
      <c r="L205" t="s">
        <v>29</v>
      </c>
      <c r="M205" t="s">
        <v>772</v>
      </c>
      <c r="N205" t="s">
        <v>29</v>
      </c>
    </row>
    <row r="206" spans="1:14" ht="33" hidden="1" x14ac:dyDescent="0.3">
      <c r="A206">
        <v>435</v>
      </c>
      <c r="B206">
        <v>173874</v>
      </c>
      <c r="C206" t="s">
        <v>734</v>
      </c>
      <c r="D206" t="s">
        <v>773</v>
      </c>
      <c r="E206" t="s">
        <v>14</v>
      </c>
      <c r="F206" t="s">
        <v>774</v>
      </c>
      <c r="G206" t="s">
        <v>739</v>
      </c>
      <c r="H206" t="s">
        <v>26</v>
      </c>
      <c r="I206" t="s">
        <v>18</v>
      </c>
      <c r="J206" t="s">
        <v>775</v>
      </c>
      <c r="K206" s="1" t="s">
        <v>776</v>
      </c>
      <c r="L206" t="s">
        <v>29</v>
      </c>
      <c r="M206" t="s">
        <v>777</v>
      </c>
      <c r="N206" t="s">
        <v>29</v>
      </c>
    </row>
    <row r="207" spans="1:14" ht="33" hidden="1" x14ac:dyDescent="0.3">
      <c r="A207">
        <v>435</v>
      </c>
      <c r="B207">
        <v>173874</v>
      </c>
      <c r="C207" t="s">
        <v>734</v>
      </c>
      <c r="D207" t="s">
        <v>778</v>
      </c>
      <c r="E207" t="s">
        <v>14</v>
      </c>
      <c r="F207" t="s">
        <v>338</v>
      </c>
      <c r="G207" t="s">
        <v>739</v>
      </c>
      <c r="H207" t="s">
        <v>26</v>
      </c>
      <c r="I207" t="s">
        <v>18</v>
      </c>
      <c r="J207" t="s">
        <v>779</v>
      </c>
      <c r="K207" s="1" t="s">
        <v>780</v>
      </c>
      <c r="L207" t="s">
        <v>29</v>
      </c>
      <c r="M207" t="s">
        <v>781</v>
      </c>
      <c r="N207" t="s">
        <v>29</v>
      </c>
    </row>
    <row r="208" spans="1:14" ht="33" hidden="1" x14ac:dyDescent="0.3">
      <c r="A208">
        <v>435</v>
      </c>
      <c r="B208">
        <v>173874</v>
      </c>
      <c r="C208" t="s">
        <v>734</v>
      </c>
      <c r="D208" t="s">
        <v>697</v>
      </c>
      <c r="E208" t="s">
        <v>14</v>
      </c>
      <c r="F208" t="s">
        <v>698</v>
      </c>
      <c r="G208" t="s">
        <v>73</v>
      </c>
      <c r="H208" t="s">
        <v>17</v>
      </c>
      <c r="I208" t="s">
        <v>18</v>
      </c>
      <c r="J208" t="s">
        <v>782</v>
      </c>
      <c r="K208" s="1" t="s">
        <v>783</v>
      </c>
      <c r="L208" t="s">
        <v>782</v>
      </c>
      <c r="M208" t="s">
        <v>784</v>
      </c>
      <c r="N208" s="2">
        <v>45743</v>
      </c>
    </row>
    <row r="209" spans="1:14" ht="49.5" hidden="1" x14ac:dyDescent="0.3">
      <c r="A209">
        <v>435</v>
      </c>
      <c r="B209">
        <v>173874</v>
      </c>
      <c r="C209" t="s">
        <v>734</v>
      </c>
      <c r="D209" t="s">
        <v>785</v>
      </c>
      <c r="E209" t="s">
        <v>14</v>
      </c>
      <c r="F209" t="s">
        <v>240</v>
      </c>
      <c r="G209" t="s">
        <v>739</v>
      </c>
      <c r="H209" t="s">
        <v>26</v>
      </c>
      <c r="I209" t="s">
        <v>18</v>
      </c>
      <c r="J209" t="s">
        <v>786</v>
      </c>
      <c r="K209" s="1" t="s">
        <v>787</v>
      </c>
      <c r="L209" t="s">
        <v>29</v>
      </c>
      <c r="M209" t="s">
        <v>788</v>
      </c>
      <c r="N209" t="s">
        <v>29</v>
      </c>
    </row>
    <row r="210" spans="1:14" ht="33" hidden="1" x14ac:dyDescent="0.3">
      <c r="A210">
        <v>435</v>
      </c>
      <c r="B210">
        <v>173874</v>
      </c>
      <c r="C210" t="s">
        <v>734</v>
      </c>
      <c r="D210" t="s">
        <v>789</v>
      </c>
      <c r="E210" t="s">
        <v>14</v>
      </c>
      <c r="F210" t="s">
        <v>790</v>
      </c>
      <c r="G210" t="s">
        <v>739</v>
      </c>
      <c r="H210" t="s">
        <v>26</v>
      </c>
      <c r="I210" t="s">
        <v>18</v>
      </c>
      <c r="J210" t="s">
        <v>791</v>
      </c>
      <c r="K210" s="1" t="s">
        <v>792</v>
      </c>
      <c r="L210" t="s">
        <v>29</v>
      </c>
      <c r="M210" t="s">
        <v>742</v>
      </c>
      <c r="N210" t="s">
        <v>29</v>
      </c>
    </row>
    <row r="211" spans="1:14" ht="33" hidden="1" x14ac:dyDescent="0.3">
      <c r="A211">
        <v>435</v>
      </c>
      <c r="B211">
        <v>173874</v>
      </c>
      <c r="C211" t="s">
        <v>734</v>
      </c>
      <c r="D211" t="s">
        <v>793</v>
      </c>
      <c r="E211" t="s">
        <v>14</v>
      </c>
      <c r="F211" t="s">
        <v>97</v>
      </c>
      <c r="G211" t="s">
        <v>739</v>
      </c>
      <c r="H211" t="s">
        <v>26</v>
      </c>
      <c r="I211" t="s">
        <v>18</v>
      </c>
      <c r="J211" t="s">
        <v>794</v>
      </c>
      <c r="K211" s="1" t="s">
        <v>795</v>
      </c>
      <c r="L211" t="s">
        <v>29</v>
      </c>
      <c r="M211" t="s">
        <v>742</v>
      </c>
      <c r="N211" t="s">
        <v>29</v>
      </c>
    </row>
    <row r="212" spans="1:14" ht="33" hidden="1" x14ac:dyDescent="0.3">
      <c r="A212">
        <v>435</v>
      </c>
      <c r="B212">
        <v>173874</v>
      </c>
      <c r="C212" t="s">
        <v>734</v>
      </c>
      <c r="D212" t="s">
        <v>796</v>
      </c>
      <c r="E212" t="s">
        <v>14</v>
      </c>
      <c r="F212" t="s">
        <v>790</v>
      </c>
      <c r="G212" t="s">
        <v>739</v>
      </c>
      <c r="H212" t="s">
        <v>26</v>
      </c>
      <c r="I212" t="s">
        <v>18</v>
      </c>
      <c r="J212" t="s">
        <v>797</v>
      </c>
      <c r="K212" s="1" t="s">
        <v>798</v>
      </c>
      <c r="L212" t="s">
        <v>29</v>
      </c>
      <c r="M212" t="s">
        <v>799</v>
      </c>
      <c r="N212" t="s">
        <v>29</v>
      </c>
    </row>
    <row r="213" spans="1:14" ht="49.5" hidden="1" x14ac:dyDescent="0.3">
      <c r="A213">
        <v>435</v>
      </c>
      <c r="B213">
        <v>173874</v>
      </c>
      <c r="C213" t="s">
        <v>734</v>
      </c>
      <c r="D213" t="s">
        <v>800</v>
      </c>
      <c r="E213" t="s">
        <v>14</v>
      </c>
      <c r="F213" t="s">
        <v>801</v>
      </c>
      <c r="G213" t="s">
        <v>739</v>
      </c>
      <c r="H213" t="s">
        <v>26</v>
      </c>
      <c r="I213" t="s">
        <v>18</v>
      </c>
      <c r="J213" t="s">
        <v>802</v>
      </c>
      <c r="K213" s="1" t="s">
        <v>803</v>
      </c>
      <c r="L213" t="s">
        <v>29</v>
      </c>
      <c r="M213" t="s">
        <v>804</v>
      </c>
      <c r="N213" t="s">
        <v>29</v>
      </c>
    </row>
    <row r="214" spans="1:14" ht="33" hidden="1" x14ac:dyDescent="0.3">
      <c r="A214">
        <v>435</v>
      </c>
      <c r="B214">
        <v>173874</v>
      </c>
      <c r="C214" t="s">
        <v>734</v>
      </c>
      <c r="D214" t="s">
        <v>805</v>
      </c>
      <c r="E214" t="s">
        <v>14</v>
      </c>
      <c r="F214" t="s">
        <v>51</v>
      </c>
      <c r="G214" t="s">
        <v>739</v>
      </c>
      <c r="H214" t="s">
        <v>26</v>
      </c>
      <c r="I214" t="s">
        <v>18</v>
      </c>
      <c r="J214" t="s">
        <v>806</v>
      </c>
      <c r="K214" s="1" t="s">
        <v>807</v>
      </c>
      <c r="L214" t="s">
        <v>29</v>
      </c>
      <c r="M214" t="s">
        <v>804</v>
      </c>
      <c r="N214" t="s">
        <v>29</v>
      </c>
    </row>
    <row r="215" spans="1:14" ht="33" hidden="1" x14ac:dyDescent="0.3">
      <c r="A215">
        <v>435</v>
      </c>
      <c r="B215">
        <v>173874</v>
      </c>
      <c r="C215" t="s">
        <v>734</v>
      </c>
      <c r="D215" t="s">
        <v>808</v>
      </c>
      <c r="E215" t="s">
        <v>14</v>
      </c>
      <c r="F215" t="s">
        <v>809</v>
      </c>
      <c r="G215" t="s">
        <v>739</v>
      </c>
      <c r="H215" t="s">
        <v>26</v>
      </c>
      <c r="I215" t="s">
        <v>18</v>
      </c>
      <c r="J215" t="s">
        <v>810</v>
      </c>
      <c r="K215" s="1" t="s">
        <v>811</v>
      </c>
      <c r="L215" t="s">
        <v>29</v>
      </c>
      <c r="M215" t="s">
        <v>812</v>
      </c>
      <c r="N215" t="s">
        <v>29</v>
      </c>
    </row>
    <row r="216" spans="1:14" ht="33" hidden="1" x14ac:dyDescent="0.3">
      <c r="A216">
        <v>435</v>
      </c>
      <c r="B216">
        <v>173874</v>
      </c>
      <c r="C216" t="s">
        <v>734</v>
      </c>
      <c r="D216" t="s">
        <v>813</v>
      </c>
      <c r="E216" t="s">
        <v>14</v>
      </c>
      <c r="F216" t="s">
        <v>570</v>
      </c>
      <c r="G216" t="s">
        <v>814</v>
      </c>
      <c r="H216" t="s">
        <v>26</v>
      </c>
      <c r="I216" t="s">
        <v>18</v>
      </c>
      <c r="J216" t="s">
        <v>815</v>
      </c>
      <c r="K216" s="1" t="s">
        <v>816</v>
      </c>
      <c r="L216" t="s">
        <v>29</v>
      </c>
      <c r="M216" t="s">
        <v>817</v>
      </c>
      <c r="N216" t="s">
        <v>29</v>
      </c>
    </row>
    <row r="217" spans="1:14" ht="49.5" hidden="1" x14ac:dyDescent="0.3">
      <c r="A217">
        <v>435</v>
      </c>
      <c r="B217">
        <v>173874</v>
      </c>
      <c r="C217" t="s">
        <v>734</v>
      </c>
      <c r="D217" t="s">
        <v>818</v>
      </c>
      <c r="E217" t="s">
        <v>14</v>
      </c>
      <c r="F217" t="s">
        <v>258</v>
      </c>
      <c r="G217" t="s">
        <v>739</v>
      </c>
      <c r="H217" t="s">
        <v>26</v>
      </c>
      <c r="I217" t="s">
        <v>18</v>
      </c>
      <c r="J217" t="s">
        <v>819</v>
      </c>
      <c r="K217" s="1" t="s">
        <v>820</v>
      </c>
      <c r="L217" t="s">
        <v>29</v>
      </c>
      <c r="M217" t="s">
        <v>821</v>
      </c>
      <c r="N217" t="s">
        <v>29</v>
      </c>
    </row>
    <row r="218" spans="1:14" ht="33" hidden="1" x14ac:dyDescent="0.3">
      <c r="A218">
        <v>435</v>
      </c>
      <c r="B218">
        <v>173874</v>
      </c>
      <c r="C218" t="s">
        <v>734</v>
      </c>
      <c r="D218" t="s">
        <v>822</v>
      </c>
      <c r="E218" t="s">
        <v>14</v>
      </c>
      <c r="F218" t="s">
        <v>240</v>
      </c>
      <c r="G218" t="s">
        <v>739</v>
      </c>
      <c r="H218" t="s">
        <v>26</v>
      </c>
      <c r="I218" t="s">
        <v>18</v>
      </c>
      <c r="J218" t="s">
        <v>823</v>
      </c>
      <c r="K218" s="1" t="s">
        <v>824</v>
      </c>
      <c r="L218" t="s">
        <v>29</v>
      </c>
      <c r="M218" t="s">
        <v>755</v>
      </c>
      <c r="N218" t="s">
        <v>29</v>
      </c>
    </row>
    <row r="219" spans="1:14" ht="33" hidden="1" x14ac:dyDescent="0.3">
      <c r="A219">
        <v>435</v>
      </c>
      <c r="B219">
        <v>173874</v>
      </c>
      <c r="C219" t="s">
        <v>734</v>
      </c>
      <c r="D219" t="s">
        <v>825</v>
      </c>
      <c r="E219" t="s">
        <v>14</v>
      </c>
      <c r="F219" t="s">
        <v>519</v>
      </c>
      <c r="G219" t="s">
        <v>409</v>
      </c>
      <c r="H219" t="s">
        <v>17</v>
      </c>
      <c r="I219" t="s">
        <v>18</v>
      </c>
      <c r="J219" s="1" t="s">
        <v>826</v>
      </c>
      <c r="K219" s="1" t="s">
        <v>827</v>
      </c>
      <c r="L219" t="s">
        <v>828</v>
      </c>
      <c r="M219" t="s">
        <v>829</v>
      </c>
      <c r="N219" s="2">
        <v>45743</v>
      </c>
    </row>
    <row r="220" spans="1:14" ht="33" hidden="1" x14ac:dyDescent="0.3">
      <c r="A220">
        <v>435</v>
      </c>
      <c r="B220">
        <v>173874</v>
      </c>
      <c r="C220" t="s">
        <v>734</v>
      </c>
      <c r="D220" t="s">
        <v>830</v>
      </c>
      <c r="E220" t="s">
        <v>14</v>
      </c>
      <c r="F220" t="s">
        <v>831</v>
      </c>
      <c r="G220" t="s">
        <v>739</v>
      </c>
      <c r="H220" t="s">
        <v>26</v>
      </c>
      <c r="I220" t="s">
        <v>18</v>
      </c>
      <c r="J220" t="s">
        <v>832</v>
      </c>
      <c r="K220" s="1" t="s">
        <v>833</v>
      </c>
      <c r="L220" t="s">
        <v>29</v>
      </c>
      <c r="M220" t="s">
        <v>834</v>
      </c>
      <c r="N220" t="s">
        <v>29</v>
      </c>
    </row>
    <row r="221" spans="1:14" ht="33" hidden="1" x14ac:dyDescent="0.3">
      <c r="A221">
        <v>435</v>
      </c>
      <c r="B221">
        <v>173874</v>
      </c>
      <c r="C221" t="s">
        <v>734</v>
      </c>
      <c r="D221" t="s">
        <v>835</v>
      </c>
      <c r="E221" t="s">
        <v>14</v>
      </c>
      <c r="F221" t="s">
        <v>445</v>
      </c>
      <c r="G221" t="s">
        <v>739</v>
      </c>
      <c r="H221" t="s">
        <v>26</v>
      </c>
      <c r="I221" t="s">
        <v>18</v>
      </c>
      <c r="J221" t="s">
        <v>836</v>
      </c>
      <c r="K221" s="1" t="s">
        <v>837</v>
      </c>
      <c r="L221" t="s">
        <v>29</v>
      </c>
      <c r="M221" t="s">
        <v>838</v>
      </c>
      <c r="N221" t="s">
        <v>29</v>
      </c>
    </row>
    <row r="222" spans="1:14" ht="33" hidden="1" x14ac:dyDescent="0.3">
      <c r="A222">
        <v>435</v>
      </c>
      <c r="B222">
        <v>173874</v>
      </c>
      <c r="C222" t="s">
        <v>734</v>
      </c>
      <c r="D222" t="s">
        <v>839</v>
      </c>
      <c r="E222" t="s">
        <v>14</v>
      </c>
      <c r="F222" t="s">
        <v>840</v>
      </c>
      <c r="G222" t="s">
        <v>739</v>
      </c>
      <c r="H222" t="s">
        <v>26</v>
      </c>
      <c r="I222" t="s">
        <v>18</v>
      </c>
      <c r="J222" t="s">
        <v>841</v>
      </c>
      <c r="K222" s="1" t="s">
        <v>842</v>
      </c>
      <c r="L222" t="s">
        <v>29</v>
      </c>
      <c r="M222" t="s">
        <v>843</v>
      </c>
      <c r="N222" t="s">
        <v>29</v>
      </c>
    </row>
    <row r="223" spans="1:14" ht="33" hidden="1" x14ac:dyDescent="0.3">
      <c r="A223">
        <v>435</v>
      </c>
      <c r="B223">
        <v>173874</v>
      </c>
      <c r="C223" t="s">
        <v>734</v>
      </c>
      <c r="D223" t="s">
        <v>844</v>
      </c>
      <c r="E223" t="s">
        <v>14</v>
      </c>
      <c r="F223" t="s">
        <v>416</v>
      </c>
      <c r="G223" t="s">
        <v>739</v>
      </c>
      <c r="H223" t="s">
        <v>26</v>
      </c>
      <c r="I223" t="s">
        <v>18</v>
      </c>
      <c r="J223" t="s">
        <v>845</v>
      </c>
      <c r="K223" s="1" t="s">
        <v>846</v>
      </c>
      <c r="L223" t="s">
        <v>29</v>
      </c>
      <c r="M223" t="s">
        <v>843</v>
      </c>
      <c r="N223" t="s">
        <v>29</v>
      </c>
    </row>
    <row r="224" spans="1:14" ht="33" hidden="1" x14ac:dyDescent="0.3">
      <c r="A224">
        <v>435</v>
      </c>
      <c r="B224">
        <v>173874</v>
      </c>
      <c r="C224" t="s">
        <v>734</v>
      </c>
      <c r="D224" t="s">
        <v>847</v>
      </c>
      <c r="E224" t="s">
        <v>14</v>
      </c>
      <c r="F224" t="s">
        <v>848</v>
      </c>
      <c r="G224" t="s">
        <v>739</v>
      </c>
      <c r="H224" t="s">
        <v>26</v>
      </c>
      <c r="I224" t="s">
        <v>18</v>
      </c>
      <c r="J224" t="s">
        <v>849</v>
      </c>
      <c r="K224" s="1" t="s">
        <v>850</v>
      </c>
      <c r="L224" t="s">
        <v>29</v>
      </c>
      <c r="M224" t="s">
        <v>851</v>
      </c>
      <c r="N224" t="s">
        <v>29</v>
      </c>
    </row>
    <row r="225" spans="1:14" ht="33" hidden="1" x14ac:dyDescent="0.3">
      <c r="A225">
        <v>435</v>
      </c>
      <c r="B225">
        <v>173874</v>
      </c>
      <c r="C225" t="s">
        <v>734</v>
      </c>
      <c r="D225" t="s">
        <v>852</v>
      </c>
      <c r="E225" t="s">
        <v>14</v>
      </c>
      <c r="F225" t="s">
        <v>299</v>
      </c>
      <c r="G225" t="s">
        <v>739</v>
      </c>
      <c r="H225" t="s">
        <v>26</v>
      </c>
      <c r="I225" t="s">
        <v>18</v>
      </c>
      <c r="J225" t="s">
        <v>853</v>
      </c>
      <c r="K225" s="1" t="s">
        <v>854</v>
      </c>
      <c r="L225" t="s">
        <v>29</v>
      </c>
      <c r="M225" t="s">
        <v>855</v>
      </c>
      <c r="N225" t="s">
        <v>29</v>
      </c>
    </row>
    <row r="226" spans="1:14" hidden="1" x14ac:dyDescent="0.3">
      <c r="A226">
        <v>435</v>
      </c>
      <c r="B226">
        <v>173874</v>
      </c>
      <c r="C226" t="s">
        <v>734</v>
      </c>
      <c r="D226" t="s">
        <v>856</v>
      </c>
      <c r="E226" t="s">
        <v>14</v>
      </c>
      <c r="F226" t="s">
        <v>97</v>
      </c>
      <c r="G226" t="s">
        <v>739</v>
      </c>
      <c r="H226" t="s">
        <v>26</v>
      </c>
      <c r="I226" t="s">
        <v>18</v>
      </c>
      <c r="J226" t="s">
        <v>857</v>
      </c>
      <c r="K226" t="s">
        <v>858</v>
      </c>
      <c r="L226" t="s">
        <v>29</v>
      </c>
      <c r="M226" t="s">
        <v>859</v>
      </c>
      <c r="N226" t="s">
        <v>29</v>
      </c>
    </row>
    <row r="227" spans="1:14" ht="33" hidden="1" x14ac:dyDescent="0.3">
      <c r="A227">
        <v>435</v>
      </c>
      <c r="B227">
        <v>173874</v>
      </c>
      <c r="C227" t="s">
        <v>734</v>
      </c>
      <c r="D227" t="s">
        <v>860</v>
      </c>
      <c r="E227" t="s">
        <v>14</v>
      </c>
      <c r="F227" t="s">
        <v>59</v>
      </c>
      <c r="G227" t="s">
        <v>739</v>
      </c>
      <c r="H227" t="s">
        <v>26</v>
      </c>
      <c r="I227" t="s">
        <v>18</v>
      </c>
      <c r="J227" t="s">
        <v>861</v>
      </c>
      <c r="K227" s="1" t="s">
        <v>862</v>
      </c>
      <c r="L227" t="s">
        <v>29</v>
      </c>
      <c r="M227" t="s">
        <v>799</v>
      </c>
      <c r="N227" t="s">
        <v>29</v>
      </c>
    </row>
    <row r="228" spans="1:14" ht="66" hidden="1" x14ac:dyDescent="0.3">
      <c r="A228">
        <v>435</v>
      </c>
      <c r="B228">
        <v>173874</v>
      </c>
      <c r="C228" t="s">
        <v>734</v>
      </c>
      <c r="D228" t="s">
        <v>863</v>
      </c>
      <c r="E228" t="s">
        <v>14</v>
      </c>
      <c r="F228" t="s">
        <v>864</v>
      </c>
      <c r="G228" t="s">
        <v>154</v>
      </c>
      <c r="H228" t="s">
        <v>154</v>
      </c>
      <c r="I228" t="s">
        <v>155</v>
      </c>
      <c r="J228" t="s">
        <v>711</v>
      </c>
      <c r="K228" s="1" t="s">
        <v>865</v>
      </c>
      <c r="L228" t="s">
        <v>29</v>
      </c>
      <c r="M228" t="s">
        <v>866</v>
      </c>
      <c r="N228" s="2">
        <v>46108</v>
      </c>
    </row>
    <row r="229" spans="1:14" ht="66" hidden="1" x14ac:dyDescent="0.3">
      <c r="A229">
        <v>435</v>
      </c>
      <c r="B229">
        <v>173874</v>
      </c>
      <c r="C229" t="s">
        <v>734</v>
      </c>
      <c r="D229" t="s">
        <v>867</v>
      </c>
      <c r="E229" t="s">
        <v>14</v>
      </c>
      <c r="F229" t="s">
        <v>868</v>
      </c>
      <c r="G229" t="s">
        <v>154</v>
      </c>
      <c r="H229" t="s">
        <v>154</v>
      </c>
      <c r="I229" t="s">
        <v>155</v>
      </c>
      <c r="J229" t="s">
        <v>711</v>
      </c>
      <c r="K229" s="1" t="s">
        <v>869</v>
      </c>
      <c r="L229" t="s">
        <v>29</v>
      </c>
      <c r="M229" t="s">
        <v>870</v>
      </c>
      <c r="N229" s="2">
        <v>46471</v>
      </c>
    </row>
    <row r="230" spans="1:14" ht="33" hidden="1" x14ac:dyDescent="0.3">
      <c r="A230">
        <v>435</v>
      </c>
      <c r="B230">
        <v>173874</v>
      </c>
      <c r="C230" t="s">
        <v>734</v>
      </c>
      <c r="D230" t="s">
        <v>871</v>
      </c>
      <c r="E230" t="s">
        <v>14</v>
      </c>
      <c r="F230" t="s">
        <v>338</v>
      </c>
      <c r="G230" t="s">
        <v>409</v>
      </c>
      <c r="H230" t="s">
        <v>26</v>
      </c>
      <c r="I230" t="s">
        <v>18</v>
      </c>
      <c r="J230" t="s">
        <v>409</v>
      </c>
      <c r="K230" s="1" t="s">
        <v>872</v>
      </c>
      <c r="L230" t="s">
        <v>29</v>
      </c>
      <c r="M230" t="s">
        <v>873</v>
      </c>
      <c r="N230" t="s">
        <v>29</v>
      </c>
    </row>
    <row r="231" spans="1:14" ht="33" hidden="1" x14ac:dyDescent="0.3">
      <c r="A231">
        <v>435</v>
      </c>
      <c r="B231">
        <v>173874</v>
      </c>
      <c r="C231" t="s">
        <v>734</v>
      </c>
      <c r="D231" t="s">
        <v>874</v>
      </c>
      <c r="E231" t="s">
        <v>14</v>
      </c>
      <c r="F231" t="s">
        <v>875</v>
      </c>
      <c r="G231" t="s">
        <v>154</v>
      </c>
      <c r="H231" t="s">
        <v>154</v>
      </c>
      <c r="I231" t="s">
        <v>155</v>
      </c>
      <c r="J231" t="s">
        <v>711</v>
      </c>
      <c r="K231" s="1" t="s">
        <v>876</v>
      </c>
      <c r="L231" t="s">
        <v>29</v>
      </c>
      <c r="M231" t="s">
        <v>877</v>
      </c>
      <c r="N231" s="2">
        <v>45743</v>
      </c>
    </row>
    <row r="232" spans="1:14" hidden="1" x14ac:dyDescent="0.3">
      <c r="A232">
        <v>435</v>
      </c>
      <c r="B232">
        <v>173874</v>
      </c>
      <c r="C232" t="s">
        <v>734</v>
      </c>
      <c r="D232" t="s">
        <v>878</v>
      </c>
      <c r="E232" t="s">
        <v>14</v>
      </c>
      <c r="F232" t="s">
        <v>698</v>
      </c>
      <c r="G232" t="s">
        <v>154</v>
      </c>
      <c r="H232" t="s">
        <v>154</v>
      </c>
      <c r="I232" t="s">
        <v>155</v>
      </c>
      <c r="J232" t="s">
        <v>711</v>
      </c>
      <c r="K232" t="s">
        <v>879</v>
      </c>
      <c r="L232" t="s">
        <v>29</v>
      </c>
      <c r="M232" t="s">
        <v>877</v>
      </c>
      <c r="N232" s="2">
        <v>45743</v>
      </c>
    </row>
    <row r="233" spans="1:14" ht="33" hidden="1" x14ac:dyDescent="0.3">
      <c r="A233">
        <v>435</v>
      </c>
      <c r="B233">
        <v>173874</v>
      </c>
      <c r="C233" t="s">
        <v>734</v>
      </c>
      <c r="D233" t="s">
        <v>880</v>
      </c>
      <c r="E233" t="s">
        <v>14</v>
      </c>
      <c r="F233" t="s">
        <v>881</v>
      </c>
      <c r="G233" t="s">
        <v>882</v>
      </c>
      <c r="H233" t="s">
        <v>26</v>
      </c>
      <c r="I233" t="s">
        <v>18</v>
      </c>
      <c r="J233" t="s">
        <v>883</v>
      </c>
      <c r="K233" s="1" t="s">
        <v>884</v>
      </c>
      <c r="L233" t="s">
        <v>29</v>
      </c>
      <c r="M233" t="s">
        <v>885</v>
      </c>
      <c r="N233" t="s">
        <v>29</v>
      </c>
    </row>
    <row r="234" spans="1:14" ht="33" hidden="1" x14ac:dyDescent="0.3">
      <c r="A234">
        <v>435</v>
      </c>
      <c r="B234">
        <v>173874</v>
      </c>
      <c r="C234" t="s">
        <v>734</v>
      </c>
      <c r="D234" t="s">
        <v>886</v>
      </c>
      <c r="E234" t="s">
        <v>14</v>
      </c>
      <c r="F234" t="s">
        <v>887</v>
      </c>
      <c r="G234" t="s">
        <v>457</v>
      </c>
      <c r="H234" t="s">
        <v>26</v>
      </c>
      <c r="I234" t="s">
        <v>18</v>
      </c>
      <c r="J234" t="s">
        <v>888</v>
      </c>
      <c r="K234" s="1" t="s">
        <v>889</v>
      </c>
      <c r="L234" t="s">
        <v>29</v>
      </c>
      <c r="M234" t="s">
        <v>890</v>
      </c>
      <c r="N234" t="s">
        <v>29</v>
      </c>
    </row>
    <row r="235" spans="1:14" ht="33" hidden="1" x14ac:dyDescent="0.3">
      <c r="A235">
        <v>435</v>
      </c>
      <c r="B235">
        <v>173874</v>
      </c>
      <c r="C235" t="s">
        <v>734</v>
      </c>
      <c r="D235" t="s">
        <v>891</v>
      </c>
      <c r="E235" t="s">
        <v>14</v>
      </c>
      <c r="F235" t="s">
        <v>176</v>
      </c>
      <c r="G235" t="s">
        <v>882</v>
      </c>
      <c r="H235" t="s">
        <v>26</v>
      </c>
      <c r="I235" t="s">
        <v>18</v>
      </c>
      <c r="J235" t="s">
        <v>892</v>
      </c>
      <c r="K235" s="1" t="s">
        <v>893</v>
      </c>
      <c r="L235" t="s">
        <v>29</v>
      </c>
      <c r="M235" t="s">
        <v>894</v>
      </c>
      <c r="N235" t="s">
        <v>29</v>
      </c>
    </row>
    <row r="236" spans="1:14" ht="33" hidden="1" x14ac:dyDescent="0.3">
      <c r="A236">
        <v>435</v>
      </c>
      <c r="B236">
        <v>173874</v>
      </c>
      <c r="C236" t="s">
        <v>734</v>
      </c>
      <c r="D236" t="s">
        <v>895</v>
      </c>
      <c r="E236" t="s">
        <v>14</v>
      </c>
      <c r="F236" t="s">
        <v>896</v>
      </c>
      <c r="G236" t="s">
        <v>882</v>
      </c>
      <c r="H236" t="s">
        <v>26</v>
      </c>
      <c r="I236" t="s">
        <v>18</v>
      </c>
      <c r="J236" t="s">
        <v>897</v>
      </c>
      <c r="K236" s="1" t="s">
        <v>898</v>
      </c>
      <c r="L236" t="s">
        <v>29</v>
      </c>
      <c r="M236" t="s">
        <v>899</v>
      </c>
      <c r="N236" t="s">
        <v>29</v>
      </c>
    </row>
    <row r="237" spans="1:14" ht="33" hidden="1" x14ac:dyDescent="0.3">
      <c r="A237">
        <v>435</v>
      </c>
      <c r="B237">
        <v>173874</v>
      </c>
      <c r="C237" t="s">
        <v>734</v>
      </c>
      <c r="D237" t="s">
        <v>900</v>
      </c>
      <c r="E237" t="s">
        <v>14</v>
      </c>
      <c r="F237" t="s">
        <v>88</v>
      </c>
      <c r="G237" t="s">
        <v>882</v>
      </c>
      <c r="H237" t="s">
        <v>26</v>
      </c>
      <c r="I237" t="s">
        <v>18</v>
      </c>
      <c r="J237" t="s">
        <v>901</v>
      </c>
      <c r="K237" s="1" t="s">
        <v>902</v>
      </c>
      <c r="L237" t="s">
        <v>29</v>
      </c>
      <c r="M237" t="s">
        <v>759</v>
      </c>
      <c r="N237" t="s">
        <v>29</v>
      </c>
    </row>
    <row r="238" spans="1:14" ht="33" hidden="1" x14ac:dyDescent="0.3">
      <c r="A238">
        <v>530</v>
      </c>
      <c r="B238">
        <v>111847</v>
      </c>
      <c r="C238" t="s">
        <v>903</v>
      </c>
      <c r="D238" t="s">
        <v>904</v>
      </c>
      <c r="E238" t="s">
        <v>14</v>
      </c>
      <c r="F238" t="s">
        <v>905</v>
      </c>
      <c r="G238" t="s">
        <v>906</v>
      </c>
      <c r="H238" t="s">
        <v>17</v>
      </c>
      <c r="I238" t="s">
        <v>18</v>
      </c>
      <c r="J238" s="1" t="s">
        <v>907</v>
      </c>
      <c r="K238" t="e">
        <f>- 중앙대 경영학
- 현대백화점 기획조정본부
- 현대리바트 영업본부장</f>
        <v>#NAME?</v>
      </c>
      <c r="L238" s="1" t="s">
        <v>908</v>
      </c>
      <c r="M238">
        <v>2</v>
      </c>
      <c r="N238" s="2">
        <v>46105</v>
      </c>
    </row>
    <row r="239" spans="1:14" ht="49.5" hidden="1" x14ac:dyDescent="0.3">
      <c r="A239">
        <v>530</v>
      </c>
      <c r="B239">
        <v>111847</v>
      </c>
      <c r="C239" t="s">
        <v>903</v>
      </c>
      <c r="D239" t="s">
        <v>909</v>
      </c>
      <c r="E239" t="s">
        <v>14</v>
      </c>
      <c r="F239" t="s">
        <v>910</v>
      </c>
      <c r="G239" t="s">
        <v>25</v>
      </c>
      <c r="H239" t="s">
        <v>26</v>
      </c>
      <c r="I239" t="s">
        <v>18</v>
      </c>
      <c r="J239" s="1" t="s">
        <v>911</v>
      </c>
      <c r="K239" t="e">
        <f>- 창원기능대 기계공학과
-  DAEWON America INC.
    법인장</f>
        <v>#NAME?</v>
      </c>
      <c r="L239" t="s">
        <v>29</v>
      </c>
      <c r="M239">
        <v>34</v>
      </c>
      <c r="N239" t="s">
        <v>29</v>
      </c>
    </row>
    <row r="240" spans="1:14" hidden="1" x14ac:dyDescent="0.3">
      <c r="A240">
        <v>530</v>
      </c>
      <c r="B240">
        <v>111847</v>
      </c>
      <c r="C240" t="s">
        <v>903</v>
      </c>
      <c r="D240" t="s">
        <v>912</v>
      </c>
      <c r="E240" t="s">
        <v>14</v>
      </c>
      <c r="F240" t="s">
        <v>913</v>
      </c>
      <c r="G240" t="s">
        <v>914</v>
      </c>
      <c r="H240" t="s">
        <v>26</v>
      </c>
      <c r="I240" t="s">
        <v>18</v>
      </c>
      <c r="J240" t="s">
        <v>915</v>
      </c>
      <c r="K240" t="e">
        <f ca="1">- 성균관대 법학박사
- 한국은행 조사역
- 금융감독원 금융교육국 교수
- 대원강업(주) 감사</f>
        <v>#NAME?</v>
      </c>
      <c r="L240" t="s">
        <v>29</v>
      </c>
      <c r="M240">
        <v>5</v>
      </c>
      <c r="N240" t="s">
        <v>29</v>
      </c>
    </row>
    <row r="241" spans="1:14" ht="49.5" hidden="1" x14ac:dyDescent="0.3">
      <c r="A241">
        <v>530</v>
      </c>
      <c r="B241">
        <v>111847</v>
      </c>
      <c r="C241" t="s">
        <v>903</v>
      </c>
      <c r="D241" t="s">
        <v>916</v>
      </c>
      <c r="E241" t="s">
        <v>14</v>
      </c>
      <c r="F241" t="s">
        <v>59</v>
      </c>
      <c r="G241" t="s">
        <v>914</v>
      </c>
      <c r="H241" t="s">
        <v>26</v>
      </c>
      <c r="I241" t="s">
        <v>18</v>
      </c>
      <c r="J241" s="1" t="s">
        <v>917</v>
      </c>
      <c r="K241" t="e">
        <f>- 경희대 경영학
- 현대백화점 무역점 경리총괄
- 한무쇼핑 관리담당</f>
        <v>#NAME?</v>
      </c>
      <c r="L241" t="s">
        <v>29</v>
      </c>
      <c r="M241">
        <v>2</v>
      </c>
      <c r="N241" s="2">
        <v>46022</v>
      </c>
    </row>
    <row r="242" spans="1:14" hidden="1" x14ac:dyDescent="0.3">
      <c r="A242">
        <v>530</v>
      </c>
      <c r="B242">
        <v>111847</v>
      </c>
      <c r="C242" t="s">
        <v>903</v>
      </c>
      <c r="D242" t="s">
        <v>918</v>
      </c>
      <c r="E242" t="s">
        <v>14</v>
      </c>
      <c r="F242" t="s">
        <v>115</v>
      </c>
      <c r="G242" t="s">
        <v>914</v>
      </c>
      <c r="H242" t="s">
        <v>26</v>
      </c>
      <c r="I242" t="s">
        <v>18</v>
      </c>
      <c r="J242" t="s">
        <v>919</v>
      </c>
      <c r="K242" t="e">
        <f>- 부산대 기계설계공학
- 현대모비스 샤시/의장
   연구소장</f>
        <v>#NAME?</v>
      </c>
      <c r="L242" t="s">
        <v>29</v>
      </c>
      <c r="M242">
        <v>1</v>
      </c>
      <c r="N242" s="2">
        <v>46022</v>
      </c>
    </row>
    <row r="243" spans="1:14" ht="66" hidden="1" x14ac:dyDescent="0.3">
      <c r="A243">
        <v>530</v>
      </c>
      <c r="B243">
        <v>111847</v>
      </c>
      <c r="C243" t="s">
        <v>903</v>
      </c>
      <c r="D243" t="s">
        <v>920</v>
      </c>
      <c r="E243" t="s">
        <v>14</v>
      </c>
      <c r="F243" t="s">
        <v>921</v>
      </c>
      <c r="G243" t="s">
        <v>922</v>
      </c>
      <c r="H243" t="s">
        <v>26</v>
      </c>
      <c r="I243" t="s">
        <v>18</v>
      </c>
      <c r="J243" s="1" t="s">
        <v>923</v>
      </c>
      <c r="K243" s="1" t="s">
        <v>924</v>
      </c>
      <c r="L243" t="s">
        <v>29</v>
      </c>
      <c r="M243">
        <v>2</v>
      </c>
      <c r="N243" s="2">
        <v>46022</v>
      </c>
    </row>
    <row r="244" spans="1:14" hidden="1" x14ac:dyDescent="0.3">
      <c r="A244">
        <v>530</v>
      </c>
      <c r="B244">
        <v>111847</v>
      </c>
      <c r="C244" t="s">
        <v>903</v>
      </c>
      <c r="D244" t="s">
        <v>925</v>
      </c>
      <c r="E244" t="s">
        <v>14</v>
      </c>
      <c r="F244" t="s">
        <v>926</v>
      </c>
      <c r="G244" t="s">
        <v>922</v>
      </c>
      <c r="H244" t="s">
        <v>26</v>
      </c>
      <c r="I244" t="s">
        <v>18</v>
      </c>
      <c r="J244" t="s">
        <v>927</v>
      </c>
      <c r="K244" t="e">
        <f>- 인하대 금속공학
- 영업실장
- 대원유럽 법인장</f>
        <v>#NAME?</v>
      </c>
      <c r="L244" t="s">
        <v>29</v>
      </c>
      <c r="M244">
        <v>30</v>
      </c>
      <c r="N244" t="s">
        <v>29</v>
      </c>
    </row>
    <row r="245" spans="1:14" hidden="1" x14ac:dyDescent="0.3">
      <c r="A245">
        <v>530</v>
      </c>
      <c r="B245">
        <v>111847</v>
      </c>
      <c r="C245" t="s">
        <v>903</v>
      </c>
      <c r="D245" t="s">
        <v>640</v>
      </c>
      <c r="E245" t="s">
        <v>14</v>
      </c>
      <c r="F245" t="s">
        <v>427</v>
      </c>
      <c r="G245" t="s">
        <v>922</v>
      </c>
      <c r="H245" t="s">
        <v>26</v>
      </c>
      <c r="I245" t="s">
        <v>18</v>
      </c>
      <c r="J245" t="s">
        <v>928</v>
      </c>
      <c r="K245" t="e">
        <f>- 한국과학기술원 대학원
   기계공학
- 기술연구소장 겸 기술3팀장</f>
        <v>#NAME?</v>
      </c>
      <c r="L245" t="s">
        <v>29</v>
      </c>
      <c r="M245">
        <v>35</v>
      </c>
      <c r="N245" t="s">
        <v>29</v>
      </c>
    </row>
    <row r="246" spans="1:14" hidden="1" x14ac:dyDescent="0.3">
      <c r="A246">
        <v>530</v>
      </c>
      <c r="B246">
        <v>111847</v>
      </c>
      <c r="C246" t="s">
        <v>903</v>
      </c>
      <c r="D246" t="s">
        <v>929</v>
      </c>
      <c r="E246" t="s">
        <v>14</v>
      </c>
      <c r="F246" t="s">
        <v>129</v>
      </c>
      <c r="G246" t="s">
        <v>922</v>
      </c>
      <c r="H246" t="s">
        <v>26</v>
      </c>
      <c r="I246" t="s">
        <v>18</v>
      </c>
      <c r="J246" t="s">
        <v>930</v>
      </c>
      <c r="K246" t="e">
        <f>- 성균관대 금속공학과
- 통합구매팀장</f>
        <v>#NAME?</v>
      </c>
      <c r="L246" t="s">
        <v>29</v>
      </c>
      <c r="M246">
        <v>31</v>
      </c>
      <c r="N246" t="s">
        <v>29</v>
      </c>
    </row>
    <row r="247" spans="1:14" hidden="1" x14ac:dyDescent="0.3">
      <c r="A247">
        <v>530</v>
      </c>
      <c r="B247">
        <v>111847</v>
      </c>
      <c r="C247" t="s">
        <v>903</v>
      </c>
      <c r="D247" t="s">
        <v>931</v>
      </c>
      <c r="E247" t="s">
        <v>14</v>
      </c>
      <c r="F247" t="s">
        <v>670</v>
      </c>
      <c r="G247" t="s">
        <v>932</v>
      </c>
      <c r="H247" t="s">
        <v>26</v>
      </c>
      <c r="I247" t="s">
        <v>18</v>
      </c>
      <c r="J247" t="s">
        <v>933</v>
      </c>
      <c r="K247" t="e">
        <f>- 창원대 재료공학과
- 천안1공장 부공장장</f>
        <v>#NAME?</v>
      </c>
      <c r="L247" t="s">
        <v>29</v>
      </c>
      <c r="M247">
        <v>17</v>
      </c>
      <c r="N247" t="s">
        <v>29</v>
      </c>
    </row>
    <row r="248" spans="1:14" ht="33" hidden="1" x14ac:dyDescent="0.3">
      <c r="A248">
        <v>530</v>
      </c>
      <c r="B248">
        <v>111847</v>
      </c>
      <c r="C248" t="s">
        <v>903</v>
      </c>
      <c r="D248" t="s">
        <v>934</v>
      </c>
      <c r="E248" t="s">
        <v>14</v>
      </c>
      <c r="F248" t="s">
        <v>282</v>
      </c>
      <c r="G248" t="s">
        <v>932</v>
      </c>
      <c r="H248" t="s">
        <v>26</v>
      </c>
      <c r="I248" t="s">
        <v>18</v>
      </c>
      <c r="J248" s="1" t="s">
        <v>935</v>
      </c>
      <c r="K248" t="e">
        <f>- 충남대 행정학
- 영업실 영업1팀장 겸
   영업2팀장</f>
        <v>#NAME?</v>
      </c>
      <c r="L248" t="s">
        <v>29</v>
      </c>
      <c r="M248">
        <v>22</v>
      </c>
      <c r="N248" t="s">
        <v>29</v>
      </c>
    </row>
    <row r="249" spans="1:14" ht="49.5" hidden="1" x14ac:dyDescent="0.3">
      <c r="A249">
        <v>530</v>
      </c>
      <c r="B249">
        <v>111847</v>
      </c>
      <c r="C249" t="s">
        <v>903</v>
      </c>
      <c r="D249" t="s">
        <v>936</v>
      </c>
      <c r="E249" t="s">
        <v>14</v>
      </c>
      <c r="F249" t="s">
        <v>497</v>
      </c>
      <c r="G249" t="s">
        <v>914</v>
      </c>
      <c r="H249" t="s">
        <v>17</v>
      </c>
      <c r="I249" t="s">
        <v>18</v>
      </c>
      <c r="J249" s="1" t="s">
        <v>937</v>
      </c>
      <c r="K249" t="e">
        <f>- 광운대 법학과
- 노사협력 실장
- 인재개발실장 겸 안전관리실장</f>
        <v>#NAME?</v>
      </c>
      <c r="L249" s="1" t="s">
        <v>908</v>
      </c>
      <c r="M249">
        <v>34</v>
      </c>
      <c r="N249" s="2">
        <v>45740</v>
      </c>
    </row>
    <row r="250" spans="1:14" hidden="1" x14ac:dyDescent="0.3">
      <c r="A250">
        <v>530</v>
      </c>
      <c r="B250">
        <v>111847</v>
      </c>
      <c r="C250" t="s">
        <v>903</v>
      </c>
      <c r="D250" t="s">
        <v>938</v>
      </c>
      <c r="E250" t="s">
        <v>14</v>
      </c>
      <c r="F250" t="s">
        <v>774</v>
      </c>
      <c r="G250" t="s">
        <v>932</v>
      </c>
      <c r="H250" t="s">
        <v>26</v>
      </c>
      <c r="I250" t="s">
        <v>18</v>
      </c>
      <c r="J250" t="s">
        <v>939</v>
      </c>
      <c r="K250" t="e">
        <f>- 금오공과대 산업공학과
- 창원1공장 부공장장
- 품질경영실 품질경영팀장</f>
        <v>#NAME?</v>
      </c>
      <c r="L250" t="s">
        <v>29</v>
      </c>
      <c r="M250">
        <v>30</v>
      </c>
      <c r="N250" t="s">
        <v>29</v>
      </c>
    </row>
    <row r="251" spans="1:14" ht="33" hidden="1" x14ac:dyDescent="0.3">
      <c r="A251">
        <v>530</v>
      </c>
      <c r="B251">
        <v>111847</v>
      </c>
      <c r="C251" t="s">
        <v>903</v>
      </c>
      <c r="D251" t="s">
        <v>940</v>
      </c>
      <c r="E251" t="s">
        <v>14</v>
      </c>
      <c r="F251" t="s">
        <v>383</v>
      </c>
      <c r="G251" t="s">
        <v>941</v>
      </c>
      <c r="H251" t="s">
        <v>26</v>
      </c>
      <c r="I251" t="s">
        <v>18</v>
      </c>
      <c r="J251" s="1" t="s">
        <v>942</v>
      </c>
      <c r="K251" t="e">
        <f>- 인하대 기계공학과
- 창원2공장 정밀S/P연구실장</f>
        <v>#NAME?</v>
      </c>
      <c r="L251" t="s">
        <v>29</v>
      </c>
      <c r="M251">
        <v>34</v>
      </c>
      <c r="N251" t="s">
        <v>29</v>
      </c>
    </row>
    <row r="252" spans="1:14" ht="33" hidden="1" x14ac:dyDescent="0.3">
      <c r="A252">
        <v>530</v>
      </c>
      <c r="B252">
        <v>111847</v>
      </c>
      <c r="C252" t="s">
        <v>903</v>
      </c>
      <c r="D252" t="s">
        <v>943</v>
      </c>
      <c r="E252" t="s">
        <v>14</v>
      </c>
      <c r="F252" t="s">
        <v>169</v>
      </c>
      <c r="G252" t="s">
        <v>941</v>
      </c>
      <c r="H252" t="s">
        <v>26</v>
      </c>
      <c r="I252" t="s">
        <v>18</v>
      </c>
      <c r="J252" s="1" t="s">
        <v>944</v>
      </c>
      <c r="K252" t="e">
        <f>- 중앙대 기계공학과
- DAEWON Europe CO.,LTD.
   법인장</f>
        <v>#NAME?</v>
      </c>
      <c r="L252" t="s">
        <v>29</v>
      </c>
      <c r="M252">
        <v>31</v>
      </c>
      <c r="N252" t="s">
        <v>29</v>
      </c>
    </row>
    <row r="253" spans="1:14" ht="33" hidden="1" x14ac:dyDescent="0.3">
      <c r="A253">
        <v>530</v>
      </c>
      <c r="B253">
        <v>111847</v>
      </c>
      <c r="C253" t="s">
        <v>903</v>
      </c>
      <c r="D253" t="s">
        <v>945</v>
      </c>
      <c r="E253" t="s">
        <v>14</v>
      </c>
      <c r="F253" t="s">
        <v>946</v>
      </c>
      <c r="G253" t="s">
        <v>941</v>
      </c>
      <c r="H253" t="s">
        <v>26</v>
      </c>
      <c r="I253" t="s">
        <v>18</v>
      </c>
      <c r="J253" s="1" t="s">
        <v>947</v>
      </c>
      <c r="K253" t="e">
        <f>- 건국대 경영학과
- 기획실 경영기획팀장</f>
        <v>#NAME?</v>
      </c>
      <c r="L253" t="s">
        <v>29</v>
      </c>
      <c r="M253">
        <v>34</v>
      </c>
      <c r="N253" t="s">
        <v>29</v>
      </c>
    </row>
    <row r="254" spans="1:14" ht="33" hidden="1" x14ac:dyDescent="0.3">
      <c r="A254">
        <v>530</v>
      </c>
      <c r="B254">
        <v>111847</v>
      </c>
      <c r="C254" t="s">
        <v>903</v>
      </c>
      <c r="D254" t="s">
        <v>948</v>
      </c>
      <c r="E254" t="s">
        <v>14</v>
      </c>
      <c r="F254" t="s">
        <v>221</v>
      </c>
      <c r="G254" t="s">
        <v>941</v>
      </c>
      <c r="H254" t="s">
        <v>26</v>
      </c>
      <c r="I254" t="s">
        <v>18</v>
      </c>
      <c r="J254" s="1" t="s">
        <v>949</v>
      </c>
      <c r="K254" t="e">
        <f>- 숭실대 기계공학
- 천안2공장 시트연구실장
   겸 설계팀장</f>
        <v>#NAME?</v>
      </c>
      <c r="L254" t="s">
        <v>29</v>
      </c>
      <c r="M254">
        <v>10</v>
      </c>
      <c r="N254" t="s">
        <v>29</v>
      </c>
    </row>
    <row r="255" spans="1:14" ht="33" hidden="1" x14ac:dyDescent="0.3">
      <c r="A255">
        <v>530</v>
      </c>
      <c r="B255">
        <v>111847</v>
      </c>
      <c r="C255" t="s">
        <v>903</v>
      </c>
      <c r="D255" t="s">
        <v>950</v>
      </c>
      <c r="E255" t="s">
        <v>14</v>
      </c>
      <c r="F255" t="s">
        <v>951</v>
      </c>
      <c r="G255" t="s">
        <v>17</v>
      </c>
      <c r="H255" t="s">
        <v>17</v>
      </c>
      <c r="I255" t="s">
        <v>155</v>
      </c>
      <c r="J255" t="s">
        <v>17</v>
      </c>
      <c r="K255" t="e">
        <f>- 단국대 경영학과
- 현대지에프홀딩스
   경영전략실장</f>
        <v>#NAME?</v>
      </c>
      <c r="L255" s="1" t="s">
        <v>908</v>
      </c>
      <c r="M255" t="s">
        <v>199</v>
      </c>
      <c r="N255" s="2">
        <v>46105</v>
      </c>
    </row>
    <row r="256" spans="1:14" ht="33" hidden="1" x14ac:dyDescent="0.3">
      <c r="A256">
        <v>530</v>
      </c>
      <c r="B256">
        <v>111847</v>
      </c>
      <c r="C256" t="s">
        <v>903</v>
      </c>
      <c r="D256" t="s">
        <v>952</v>
      </c>
      <c r="E256" t="s">
        <v>14</v>
      </c>
      <c r="F256" t="s">
        <v>953</v>
      </c>
      <c r="G256" t="s">
        <v>154</v>
      </c>
      <c r="H256" t="s">
        <v>154</v>
      </c>
      <c r="I256" t="s">
        <v>155</v>
      </c>
      <c r="J256" t="s">
        <v>154</v>
      </c>
      <c r="K256" t="e">
        <f ca="1">- 서울대대학원 경영학 석사
- 뉴욕주립대 행정정책학 석사
- 코오롱글로벌(주) 경영전략
   본부장
- 대주회계법인 공인회계사</f>
        <v>#NAME?</v>
      </c>
      <c r="L256" s="1" t="s">
        <v>908</v>
      </c>
      <c r="M256">
        <v>4</v>
      </c>
      <c r="N256" s="2">
        <v>46105</v>
      </c>
    </row>
    <row r="257" spans="1:14" ht="33" hidden="1" x14ac:dyDescent="0.3">
      <c r="A257">
        <v>530</v>
      </c>
      <c r="B257">
        <v>111847</v>
      </c>
      <c r="C257" t="s">
        <v>903</v>
      </c>
      <c r="D257" t="s">
        <v>954</v>
      </c>
      <c r="E257" t="s">
        <v>14</v>
      </c>
      <c r="F257" t="s">
        <v>955</v>
      </c>
      <c r="G257" t="s">
        <v>154</v>
      </c>
      <c r="H257" t="s">
        <v>154</v>
      </c>
      <c r="I257" t="s">
        <v>155</v>
      </c>
      <c r="J257" t="s">
        <v>154</v>
      </c>
      <c r="K257" t="e">
        <f>-서울대 무역학
- 한국씨티은행 부행장</f>
        <v>#NAME?</v>
      </c>
      <c r="L257" s="1" t="s">
        <v>908</v>
      </c>
      <c r="M257">
        <v>2</v>
      </c>
      <c r="N257" s="2">
        <v>45740</v>
      </c>
    </row>
    <row r="258" spans="1:14" ht="33" hidden="1" x14ac:dyDescent="0.3">
      <c r="A258">
        <v>530</v>
      </c>
      <c r="B258">
        <v>111847</v>
      </c>
      <c r="C258" t="s">
        <v>903</v>
      </c>
      <c r="D258" t="s">
        <v>956</v>
      </c>
      <c r="E258" t="s">
        <v>14</v>
      </c>
      <c r="F258" t="s">
        <v>957</v>
      </c>
      <c r="G258" t="s">
        <v>154</v>
      </c>
      <c r="H258" t="s">
        <v>154</v>
      </c>
      <c r="I258" t="s">
        <v>155</v>
      </c>
      <c r="J258" t="s">
        <v>154</v>
      </c>
      <c r="K258" t="e">
        <f>- 서강대 경영학
- 법무법인 클라스한결 변호사</f>
        <v>#NAME?</v>
      </c>
      <c r="L258" s="1" t="s">
        <v>908</v>
      </c>
      <c r="M258">
        <v>2</v>
      </c>
      <c r="N258" s="2">
        <v>46105</v>
      </c>
    </row>
    <row r="259" spans="1:14" ht="33" hidden="1" x14ac:dyDescent="0.3">
      <c r="A259">
        <v>530</v>
      </c>
      <c r="B259">
        <v>111847</v>
      </c>
      <c r="C259" t="s">
        <v>903</v>
      </c>
      <c r="D259" t="s">
        <v>958</v>
      </c>
      <c r="E259" t="s">
        <v>14</v>
      </c>
      <c r="F259" t="s">
        <v>314</v>
      </c>
      <c r="G259" t="s">
        <v>154</v>
      </c>
      <c r="H259" t="s">
        <v>154</v>
      </c>
      <c r="I259" t="s">
        <v>155</v>
      </c>
      <c r="J259" t="s">
        <v>154</v>
      </c>
      <c r="K259" t="e">
        <f>- 연세대 재료공학
- 신우회계법인 회계사</f>
        <v>#NAME?</v>
      </c>
      <c r="L259" s="1" t="s">
        <v>908</v>
      </c>
      <c r="M259">
        <v>2</v>
      </c>
      <c r="N259" s="2">
        <v>46105</v>
      </c>
    </row>
    <row r="260" spans="1:14" ht="33" hidden="1" x14ac:dyDescent="0.3">
      <c r="A260">
        <v>530</v>
      </c>
      <c r="B260">
        <v>111847</v>
      </c>
      <c r="C260" t="s">
        <v>903</v>
      </c>
      <c r="D260" t="s">
        <v>959</v>
      </c>
      <c r="E260" t="s">
        <v>14</v>
      </c>
      <c r="F260" t="s">
        <v>31</v>
      </c>
      <c r="G260" t="s">
        <v>154</v>
      </c>
      <c r="H260" t="s">
        <v>154</v>
      </c>
      <c r="I260" t="s">
        <v>155</v>
      </c>
      <c r="J260" t="s">
        <v>154</v>
      </c>
      <c r="K260" t="e">
        <f>- 서울대 기계항공공학
- 카네기멜론대학교 경영학
   석사
- 룩센트 인코포레이티드
   부대표/Patner</f>
        <v>#NAME?</v>
      </c>
      <c r="L260" s="1" t="s">
        <v>908</v>
      </c>
      <c r="M260">
        <v>2</v>
      </c>
      <c r="N260" s="2">
        <v>46105</v>
      </c>
    </row>
    <row r="261" spans="1:14" ht="49.5" hidden="1" x14ac:dyDescent="0.3">
      <c r="A261">
        <v>530</v>
      </c>
      <c r="B261">
        <v>111847</v>
      </c>
      <c r="C261" t="s">
        <v>903</v>
      </c>
      <c r="D261" t="s">
        <v>960</v>
      </c>
      <c r="E261" t="s">
        <v>14</v>
      </c>
      <c r="F261" t="s">
        <v>961</v>
      </c>
      <c r="G261" t="s">
        <v>25</v>
      </c>
      <c r="H261" t="s">
        <v>26</v>
      </c>
      <c r="I261" t="s">
        <v>18</v>
      </c>
      <c r="J261" s="1" t="s">
        <v>962</v>
      </c>
      <c r="K261" t="e">
        <f>- 영남대학교 기계공학과
- 현대자동차 부품개발실장
- 현대건설 감사실장
- 신사업추진반 총괄, 영업담당</f>
        <v>#NAME?</v>
      </c>
      <c r="L261" t="s">
        <v>29</v>
      </c>
      <c r="M261">
        <v>4</v>
      </c>
      <c r="N261" s="2">
        <v>46022</v>
      </c>
    </row>
    <row r="262" spans="1:14" ht="49.5" hidden="1" x14ac:dyDescent="0.3">
      <c r="A262">
        <v>537</v>
      </c>
      <c r="B262">
        <v>149804</v>
      </c>
      <c r="C262" t="s">
        <v>963</v>
      </c>
      <c r="D262" t="s">
        <v>964</v>
      </c>
      <c r="E262" t="s">
        <v>14</v>
      </c>
      <c r="F262" t="s">
        <v>965</v>
      </c>
      <c r="G262" t="s">
        <v>409</v>
      </c>
      <c r="H262" t="s">
        <v>17</v>
      </c>
      <c r="I262" t="s">
        <v>18</v>
      </c>
      <c r="J262" t="s">
        <v>450</v>
      </c>
      <c r="K262" s="1" t="s">
        <v>966</v>
      </c>
      <c r="L262" t="s">
        <v>29</v>
      </c>
      <c r="M262" t="s">
        <v>967</v>
      </c>
      <c r="N262" s="2">
        <v>46109</v>
      </c>
    </row>
    <row r="263" spans="1:14" ht="49.5" hidden="1" x14ac:dyDescent="0.3">
      <c r="A263">
        <v>537</v>
      </c>
      <c r="B263">
        <v>149804</v>
      </c>
      <c r="C263" t="s">
        <v>963</v>
      </c>
      <c r="D263" t="s">
        <v>968</v>
      </c>
      <c r="E263" t="s">
        <v>14</v>
      </c>
      <c r="F263" t="s">
        <v>173</v>
      </c>
      <c r="G263" t="s">
        <v>139</v>
      </c>
      <c r="H263" t="s">
        <v>26</v>
      </c>
      <c r="I263" t="s">
        <v>18</v>
      </c>
      <c r="J263" s="1" t="s">
        <v>969</v>
      </c>
      <c r="K263" s="1" t="s">
        <v>970</v>
      </c>
      <c r="L263" t="s">
        <v>29</v>
      </c>
      <c r="M263" t="s">
        <v>971</v>
      </c>
      <c r="N263" t="s">
        <v>29</v>
      </c>
    </row>
    <row r="264" spans="1:14" ht="49.5" hidden="1" x14ac:dyDescent="0.3">
      <c r="A264">
        <v>537</v>
      </c>
      <c r="B264">
        <v>149804</v>
      </c>
      <c r="C264" t="s">
        <v>963</v>
      </c>
      <c r="D264" t="s">
        <v>972</v>
      </c>
      <c r="E264" t="s">
        <v>14</v>
      </c>
      <c r="F264" t="s">
        <v>487</v>
      </c>
      <c r="G264" t="s">
        <v>139</v>
      </c>
      <c r="H264" t="s">
        <v>26</v>
      </c>
      <c r="I264" t="s">
        <v>18</v>
      </c>
      <c r="J264" t="s">
        <v>973</v>
      </c>
      <c r="K264" s="1" t="s">
        <v>974</v>
      </c>
      <c r="L264" t="s">
        <v>29</v>
      </c>
      <c r="M264" t="s">
        <v>975</v>
      </c>
      <c r="N264" t="s">
        <v>29</v>
      </c>
    </row>
    <row r="265" spans="1:14" ht="33" hidden="1" x14ac:dyDescent="0.3">
      <c r="A265">
        <v>537</v>
      </c>
      <c r="B265">
        <v>149804</v>
      </c>
      <c r="C265" t="s">
        <v>963</v>
      </c>
      <c r="D265" t="s">
        <v>976</v>
      </c>
      <c r="E265" t="s">
        <v>14</v>
      </c>
      <c r="F265" t="s">
        <v>977</v>
      </c>
      <c r="G265" t="s">
        <v>139</v>
      </c>
      <c r="H265" t="s">
        <v>26</v>
      </c>
      <c r="I265" t="s">
        <v>18</v>
      </c>
      <c r="J265" s="1" t="s">
        <v>978</v>
      </c>
      <c r="K265" s="1" t="s">
        <v>979</v>
      </c>
      <c r="L265" t="s">
        <v>29</v>
      </c>
      <c r="M265" t="s">
        <v>980</v>
      </c>
      <c r="N265" t="s">
        <v>29</v>
      </c>
    </row>
    <row r="266" spans="1:14" ht="66" hidden="1" x14ac:dyDescent="0.3">
      <c r="A266">
        <v>537</v>
      </c>
      <c r="B266">
        <v>149804</v>
      </c>
      <c r="C266" t="s">
        <v>963</v>
      </c>
      <c r="D266" t="s">
        <v>981</v>
      </c>
      <c r="E266" t="s">
        <v>162</v>
      </c>
      <c r="F266" t="s">
        <v>982</v>
      </c>
      <c r="G266" t="s">
        <v>25</v>
      </c>
      <c r="H266" t="s">
        <v>17</v>
      </c>
      <c r="I266" t="s">
        <v>18</v>
      </c>
      <c r="J266" t="s">
        <v>983</v>
      </c>
      <c r="K266" s="1" t="s">
        <v>984</v>
      </c>
      <c r="L266" t="s">
        <v>654</v>
      </c>
      <c r="M266" t="s">
        <v>53</v>
      </c>
      <c r="N266" s="2">
        <v>45747</v>
      </c>
    </row>
    <row r="267" spans="1:14" ht="49.5" hidden="1" x14ac:dyDescent="0.3">
      <c r="A267">
        <v>537</v>
      </c>
      <c r="B267">
        <v>149804</v>
      </c>
      <c r="C267" t="s">
        <v>963</v>
      </c>
      <c r="D267" t="s">
        <v>985</v>
      </c>
      <c r="E267" t="s">
        <v>14</v>
      </c>
      <c r="F267" t="s">
        <v>445</v>
      </c>
      <c r="G267" t="s">
        <v>139</v>
      </c>
      <c r="H267" t="s">
        <v>17</v>
      </c>
      <c r="I267" t="s">
        <v>18</v>
      </c>
      <c r="J267" s="1" t="s">
        <v>986</v>
      </c>
      <c r="K267" s="1" t="s">
        <v>987</v>
      </c>
      <c r="L267" t="s">
        <v>29</v>
      </c>
      <c r="M267" t="s">
        <v>988</v>
      </c>
      <c r="N267" s="2">
        <v>46109</v>
      </c>
    </row>
    <row r="268" spans="1:14" ht="33" hidden="1" x14ac:dyDescent="0.3">
      <c r="A268">
        <v>537</v>
      </c>
      <c r="B268">
        <v>149804</v>
      </c>
      <c r="C268" t="s">
        <v>963</v>
      </c>
      <c r="D268" t="s">
        <v>989</v>
      </c>
      <c r="E268" t="s">
        <v>14</v>
      </c>
      <c r="F268" t="s">
        <v>990</v>
      </c>
      <c r="G268" t="s">
        <v>139</v>
      </c>
      <c r="H268" t="s">
        <v>17</v>
      </c>
      <c r="I268" t="s">
        <v>18</v>
      </c>
      <c r="J268" s="1" t="s">
        <v>991</v>
      </c>
      <c r="K268" s="1" t="s">
        <v>992</v>
      </c>
      <c r="L268" t="s">
        <v>29</v>
      </c>
      <c r="M268" t="s">
        <v>993</v>
      </c>
      <c r="N268" s="2">
        <v>46109</v>
      </c>
    </row>
    <row r="269" spans="1:14" ht="49.5" hidden="1" x14ac:dyDescent="0.3">
      <c r="A269">
        <v>537</v>
      </c>
      <c r="B269">
        <v>149804</v>
      </c>
      <c r="C269" t="s">
        <v>963</v>
      </c>
      <c r="D269" t="s">
        <v>994</v>
      </c>
      <c r="E269" t="s">
        <v>14</v>
      </c>
      <c r="F269" t="s">
        <v>961</v>
      </c>
      <c r="G269" t="s">
        <v>456</v>
      </c>
      <c r="H269" t="s">
        <v>154</v>
      </c>
      <c r="I269" t="s">
        <v>155</v>
      </c>
      <c r="J269" s="1" t="s">
        <v>995</v>
      </c>
      <c r="K269" s="1" t="s">
        <v>996</v>
      </c>
      <c r="L269" t="s">
        <v>29</v>
      </c>
      <c r="M269" t="s">
        <v>997</v>
      </c>
      <c r="N269" s="2">
        <v>45744</v>
      </c>
    </row>
    <row r="270" spans="1:14" ht="66" hidden="1" x14ac:dyDescent="0.3">
      <c r="A270">
        <v>537</v>
      </c>
      <c r="B270">
        <v>149804</v>
      </c>
      <c r="C270" t="s">
        <v>963</v>
      </c>
      <c r="D270" t="s">
        <v>998</v>
      </c>
      <c r="E270" t="s">
        <v>14</v>
      </c>
      <c r="F270" t="s">
        <v>999</v>
      </c>
      <c r="G270" t="s">
        <v>456</v>
      </c>
      <c r="H270" t="s">
        <v>154</v>
      </c>
      <c r="I270" t="s">
        <v>155</v>
      </c>
      <c r="J270" s="1" t="s">
        <v>995</v>
      </c>
      <c r="K270" s="1" t="s">
        <v>1000</v>
      </c>
      <c r="L270" t="s">
        <v>29</v>
      </c>
      <c r="M270" t="s">
        <v>1001</v>
      </c>
      <c r="N270" s="2">
        <v>45744</v>
      </c>
    </row>
    <row r="271" spans="1:14" ht="66" hidden="1" x14ac:dyDescent="0.3">
      <c r="A271">
        <v>537</v>
      </c>
      <c r="B271">
        <v>149804</v>
      </c>
      <c r="C271" t="s">
        <v>963</v>
      </c>
      <c r="D271" t="s">
        <v>1002</v>
      </c>
      <c r="E271" t="s">
        <v>14</v>
      </c>
      <c r="F271" t="s">
        <v>271</v>
      </c>
      <c r="G271" t="s">
        <v>456</v>
      </c>
      <c r="H271" t="s">
        <v>154</v>
      </c>
      <c r="I271" t="s">
        <v>155</v>
      </c>
      <c r="J271" s="1" t="s">
        <v>995</v>
      </c>
      <c r="K271" s="1" t="s">
        <v>1003</v>
      </c>
      <c r="L271" t="s">
        <v>29</v>
      </c>
      <c r="M271" t="s">
        <v>603</v>
      </c>
      <c r="N271" s="2">
        <v>45744</v>
      </c>
    </row>
    <row r="272" spans="1:14" ht="49.5" hidden="1" x14ac:dyDescent="0.3">
      <c r="A272">
        <v>537</v>
      </c>
      <c r="B272">
        <v>149804</v>
      </c>
      <c r="C272" t="s">
        <v>963</v>
      </c>
      <c r="D272" t="s">
        <v>1004</v>
      </c>
      <c r="E272" t="s">
        <v>14</v>
      </c>
      <c r="F272" t="s">
        <v>1005</v>
      </c>
      <c r="G272" t="s">
        <v>456</v>
      </c>
      <c r="H272" t="s">
        <v>154</v>
      </c>
      <c r="I272" t="s">
        <v>155</v>
      </c>
      <c r="J272" s="1" t="s">
        <v>995</v>
      </c>
      <c r="K272" s="1" t="s">
        <v>1006</v>
      </c>
      <c r="L272" t="s">
        <v>29</v>
      </c>
      <c r="M272" t="s">
        <v>1007</v>
      </c>
      <c r="N272" s="2">
        <v>45744</v>
      </c>
    </row>
    <row r="273" spans="1:14" ht="33" hidden="1" x14ac:dyDescent="0.3">
      <c r="A273">
        <v>537</v>
      </c>
      <c r="B273">
        <v>149804</v>
      </c>
      <c r="C273" t="s">
        <v>963</v>
      </c>
      <c r="D273" t="s">
        <v>1008</v>
      </c>
      <c r="E273" t="s">
        <v>14</v>
      </c>
      <c r="F273" t="s">
        <v>999</v>
      </c>
      <c r="G273" t="s">
        <v>68</v>
      </c>
      <c r="H273" t="s">
        <v>26</v>
      </c>
      <c r="I273" t="s">
        <v>18</v>
      </c>
      <c r="J273" t="s">
        <v>1009</v>
      </c>
      <c r="K273" s="1" t="s">
        <v>1010</v>
      </c>
      <c r="L273" t="s">
        <v>29</v>
      </c>
      <c r="M273" t="s">
        <v>1011</v>
      </c>
      <c r="N273" t="s">
        <v>29</v>
      </c>
    </row>
    <row r="274" spans="1:14" ht="33" hidden="1" x14ac:dyDescent="0.3">
      <c r="A274">
        <v>543</v>
      </c>
      <c r="B274">
        <v>112679</v>
      </c>
      <c r="C274" t="s">
        <v>1012</v>
      </c>
      <c r="D274" t="s">
        <v>1013</v>
      </c>
      <c r="E274" t="s">
        <v>14</v>
      </c>
      <c r="F274" t="s">
        <v>224</v>
      </c>
      <c r="G274" t="s">
        <v>1014</v>
      </c>
      <c r="H274" t="s">
        <v>17</v>
      </c>
      <c r="I274" t="s">
        <v>18</v>
      </c>
      <c r="J274" t="s">
        <v>1015</v>
      </c>
      <c r="K274" s="1" t="s">
        <v>1016</v>
      </c>
      <c r="L274" t="s">
        <v>654</v>
      </c>
      <c r="M274" t="s">
        <v>1017</v>
      </c>
      <c r="N274" s="2">
        <v>46475</v>
      </c>
    </row>
    <row r="275" spans="1:14" ht="49.5" hidden="1" x14ac:dyDescent="0.3">
      <c r="A275">
        <v>543</v>
      </c>
      <c r="B275">
        <v>112679</v>
      </c>
      <c r="C275" t="s">
        <v>1012</v>
      </c>
      <c r="D275" t="s">
        <v>1018</v>
      </c>
      <c r="E275" t="s">
        <v>14</v>
      </c>
      <c r="F275" t="s">
        <v>1019</v>
      </c>
      <c r="G275" t="s">
        <v>1020</v>
      </c>
      <c r="H275" t="s">
        <v>17</v>
      </c>
      <c r="I275" t="s">
        <v>18</v>
      </c>
      <c r="J275" t="s">
        <v>16</v>
      </c>
      <c r="K275" s="1" t="s">
        <v>1021</v>
      </c>
      <c r="L275" t="s">
        <v>373</v>
      </c>
      <c r="M275" t="s">
        <v>1022</v>
      </c>
      <c r="N275" s="2">
        <v>46112</v>
      </c>
    </row>
    <row r="276" spans="1:14" ht="33" hidden="1" x14ac:dyDescent="0.3">
      <c r="A276">
        <v>543</v>
      </c>
      <c r="B276">
        <v>112679</v>
      </c>
      <c r="C276" t="s">
        <v>1012</v>
      </c>
      <c r="D276" t="s">
        <v>1023</v>
      </c>
      <c r="E276" t="s">
        <v>14</v>
      </c>
      <c r="F276" t="s">
        <v>424</v>
      </c>
      <c r="G276" t="s">
        <v>1024</v>
      </c>
      <c r="H276" t="s">
        <v>17</v>
      </c>
      <c r="I276" t="s">
        <v>18</v>
      </c>
      <c r="J276" t="s">
        <v>1025</v>
      </c>
      <c r="K276" s="1" t="s">
        <v>1026</v>
      </c>
      <c r="L276" t="s">
        <v>654</v>
      </c>
      <c r="M276" t="s">
        <v>1027</v>
      </c>
      <c r="N276" s="2">
        <v>46112</v>
      </c>
    </row>
    <row r="277" spans="1:14" ht="66" hidden="1" x14ac:dyDescent="0.3">
      <c r="A277">
        <v>543</v>
      </c>
      <c r="B277">
        <v>112679</v>
      </c>
      <c r="C277" t="s">
        <v>1012</v>
      </c>
      <c r="D277" t="s">
        <v>1028</v>
      </c>
      <c r="E277" t="s">
        <v>14</v>
      </c>
      <c r="F277" t="s">
        <v>774</v>
      </c>
      <c r="G277" t="s">
        <v>154</v>
      </c>
      <c r="H277" t="s">
        <v>154</v>
      </c>
      <c r="I277" t="s">
        <v>155</v>
      </c>
      <c r="J277" s="1" t="s">
        <v>432</v>
      </c>
      <c r="K277" s="1" t="s">
        <v>1029</v>
      </c>
      <c r="L277" s="1" t="s">
        <v>1030</v>
      </c>
      <c r="M277" t="s">
        <v>1031</v>
      </c>
      <c r="N277" s="2">
        <v>46112</v>
      </c>
    </row>
    <row r="278" spans="1:14" ht="66" hidden="1" x14ac:dyDescent="0.3">
      <c r="A278">
        <v>543</v>
      </c>
      <c r="B278">
        <v>112679</v>
      </c>
      <c r="C278" t="s">
        <v>1012</v>
      </c>
      <c r="D278" t="s">
        <v>1032</v>
      </c>
      <c r="E278" t="s">
        <v>14</v>
      </c>
      <c r="F278" t="s">
        <v>1033</v>
      </c>
      <c r="G278" t="s">
        <v>154</v>
      </c>
      <c r="H278" t="s">
        <v>154</v>
      </c>
      <c r="I278" t="s">
        <v>155</v>
      </c>
      <c r="J278" s="1" t="s">
        <v>432</v>
      </c>
      <c r="K278" s="1" t="s">
        <v>1034</v>
      </c>
      <c r="L278" s="1" t="s">
        <v>1030</v>
      </c>
      <c r="M278" t="s">
        <v>1035</v>
      </c>
      <c r="N278" s="2">
        <v>46112</v>
      </c>
    </row>
    <row r="279" spans="1:14" ht="66" hidden="1" x14ac:dyDescent="0.3">
      <c r="A279">
        <v>543</v>
      </c>
      <c r="B279">
        <v>112679</v>
      </c>
      <c r="C279" t="s">
        <v>1012</v>
      </c>
      <c r="D279" t="s">
        <v>1036</v>
      </c>
      <c r="E279" t="s">
        <v>14</v>
      </c>
      <c r="F279" t="s">
        <v>1037</v>
      </c>
      <c r="G279" t="s">
        <v>154</v>
      </c>
      <c r="H279" t="s">
        <v>154</v>
      </c>
      <c r="I279" t="s">
        <v>155</v>
      </c>
      <c r="J279" s="1" t="s">
        <v>432</v>
      </c>
      <c r="K279" s="1" t="s">
        <v>1038</v>
      </c>
      <c r="L279" s="1" t="s">
        <v>1030</v>
      </c>
      <c r="M279" t="s">
        <v>1031</v>
      </c>
      <c r="N279" s="2">
        <v>46112</v>
      </c>
    </row>
    <row r="280" spans="1:14" ht="33" hidden="1" x14ac:dyDescent="0.3">
      <c r="A280">
        <v>625</v>
      </c>
      <c r="B280">
        <v>118008</v>
      </c>
      <c r="C280" t="s">
        <v>1039</v>
      </c>
      <c r="D280" t="s">
        <v>1040</v>
      </c>
      <c r="E280" t="s">
        <v>14</v>
      </c>
      <c r="F280" t="s">
        <v>1041</v>
      </c>
      <c r="G280" t="s">
        <v>450</v>
      </c>
      <c r="H280" t="s">
        <v>17</v>
      </c>
      <c r="I280" t="s">
        <v>18</v>
      </c>
      <c r="J280" t="s">
        <v>556</v>
      </c>
      <c r="K280" s="1" t="s">
        <v>1042</v>
      </c>
      <c r="L280" t="s">
        <v>373</v>
      </c>
      <c r="M280" t="s">
        <v>1043</v>
      </c>
      <c r="N280" s="2">
        <v>45472</v>
      </c>
    </row>
    <row r="281" spans="1:14" ht="33" hidden="1" x14ac:dyDescent="0.3">
      <c r="A281">
        <v>625</v>
      </c>
      <c r="B281">
        <v>118008</v>
      </c>
      <c r="C281" t="s">
        <v>1039</v>
      </c>
      <c r="D281" t="s">
        <v>1044</v>
      </c>
      <c r="E281" t="s">
        <v>14</v>
      </c>
      <c r="F281" t="s">
        <v>1045</v>
      </c>
      <c r="G281" t="s">
        <v>68</v>
      </c>
      <c r="H281" t="s">
        <v>26</v>
      </c>
      <c r="I281" t="s">
        <v>18</v>
      </c>
      <c r="J281" t="s">
        <v>1046</v>
      </c>
      <c r="K281" s="1" t="s">
        <v>1047</v>
      </c>
      <c r="L281" t="s">
        <v>29</v>
      </c>
      <c r="M281" t="s">
        <v>1048</v>
      </c>
      <c r="N281" t="s">
        <v>29</v>
      </c>
    </row>
    <row r="282" spans="1:14" hidden="1" x14ac:dyDescent="0.3">
      <c r="A282">
        <v>625</v>
      </c>
      <c r="B282">
        <v>118008</v>
      </c>
      <c r="C282" t="s">
        <v>1039</v>
      </c>
      <c r="D282" t="s">
        <v>1049</v>
      </c>
      <c r="E282" t="s">
        <v>14</v>
      </c>
      <c r="F282" t="s">
        <v>1050</v>
      </c>
      <c r="G282" t="s">
        <v>139</v>
      </c>
      <c r="H282" t="s">
        <v>26</v>
      </c>
      <c r="I282" t="s">
        <v>18</v>
      </c>
      <c r="J282" t="s">
        <v>1051</v>
      </c>
      <c r="K282" t="s">
        <v>1052</v>
      </c>
      <c r="L282" t="s">
        <v>29</v>
      </c>
      <c r="M282" t="s">
        <v>1053</v>
      </c>
      <c r="N282" t="s">
        <v>29</v>
      </c>
    </row>
    <row r="283" spans="1:14" hidden="1" x14ac:dyDescent="0.3">
      <c r="A283">
        <v>625</v>
      </c>
      <c r="B283">
        <v>118008</v>
      </c>
      <c r="C283" t="s">
        <v>1039</v>
      </c>
      <c r="D283" t="s">
        <v>1054</v>
      </c>
      <c r="E283" t="s">
        <v>14</v>
      </c>
      <c r="F283" t="s">
        <v>472</v>
      </c>
      <c r="G283" t="s">
        <v>139</v>
      </c>
      <c r="H283" t="s">
        <v>26</v>
      </c>
      <c r="I283" t="s">
        <v>18</v>
      </c>
      <c r="J283" t="s">
        <v>1055</v>
      </c>
      <c r="K283" t="s">
        <v>1056</v>
      </c>
      <c r="L283" t="s">
        <v>29</v>
      </c>
      <c r="M283" t="s">
        <v>1057</v>
      </c>
      <c r="N283" t="s">
        <v>29</v>
      </c>
    </row>
    <row r="284" spans="1:14" hidden="1" x14ac:dyDescent="0.3">
      <c r="A284">
        <v>625</v>
      </c>
      <c r="B284">
        <v>118008</v>
      </c>
      <c r="C284" t="s">
        <v>1039</v>
      </c>
      <c r="D284" t="s">
        <v>1058</v>
      </c>
      <c r="E284" t="s">
        <v>14</v>
      </c>
      <c r="F284" t="s">
        <v>143</v>
      </c>
      <c r="G284" t="s">
        <v>139</v>
      </c>
      <c r="H284" t="s">
        <v>26</v>
      </c>
      <c r="I284" t="s">
        <v>18</v>
      </c>
      <c r="J284" t="s">
        <v>1059</v>
      </c>
      <c r="K284" t="s">
        <v>1060</v>
      </c>
      <c r="L284" t="s">
        <v>29</v>
      </c>
      <c r="M284" t="s">
        <v>1048</v>
      </c>
      <c r="N284" t="s">
        <v>29</v>
      </c>
    </row>
    <row r="285" spans="1:14" ht="33" hidden="1" x14ac:dyDescent="0.3">
      <c r="A285">
        <v>625</v>
      </c>
      <c r="B285">
        <v>118008</v>
      </c>
      <c r="C285" t="s">
        <v>1039</v>
      </c>
      <c r="D285" t="s">
        <v>1061</v>
      </c>
      <c r="E285" t="s">
        <v>14</v>
      </c>
      <c r="F285" t="s">
        <v>1062</v>
      </c>
      <c r="G285" t="s">
        <v>139</v>
      </c>
      <c r="H285" t="s">
        <v>26</v>
      </c>
      <c r="I285" t="s">
        <v>18</v>
      </c>
      <c r="J285" t="s">
        <v>1063</v>
      </c>
      <c r="K285" s="1" t="s">
        <v>1064</v>
      </c>
      <c r="L285" t="s">
        <v>29</v>
      </c>
      <c r="M285" t="s">
        <v>1065</v>
      </c>
      <c r="N285" t="s">
        <v>29</v>
      </c>
    </row>
    <row r="286" spans="1:14" ht="33" hidden="1" x14ac:dyDescent="0.3">
      <c r="A286">
        <v>625</v>
      </c>
      <c r="B286">
        <v>118008</v>
      </c>
      <c r="C286" t="s">
        <v>1039</v>
      </c>
      <c r="D286" t="s">
        <v>1066</v>
      </c>
      <c r="E286" t="s">
        <v>14</v>
      </c>
      <c r="F286" t="s">
        <v>153</v>
      </c>
      <c r="G286" t="s">
        <v>139</v>
      </c>
      <c r="H286" t="s">
        <v>26</v>
      </c>
      <c r="I286" t="s">
        <v>18</v>
      </c>
      <c r="J286" t="s">
        <v>1067</v>
      </c>
      <c r="K286" s="1" t="s">
        <v>1068</v>
      </c>
      <c r="L286" t="s">
        <v>29</v>
      </c>
      <c r="M286" t="s">
        <v>1069</v>
      </c>
      <c r="N286" t="s">
        <v>29</v>
      </c>
    </row>
    <row r="287" spans="1:14" ht="33" hidden="1" x14ac:dyDescent="0.3">
      <c r="A287">
        <v>625</v>
      </c>
      <c r="B287">
        <v>118008</v>
      </c>
      <c r="C287" t="s">
        <v>1039</v>
      </c>
      <c r="D287" t="s">
        <v>1070</v>
      </c>
      <c r="E287" t="s">
        <v>14</v>
      </c>
      <c r="F287" t="s">
        <v>887</v>
      </c>
      <c r="G287" t="s">
        <v>139</v>
      </c>
      <c r="H287" t="s">
        <v>26</v>
      </c>
      <c r="I287" t="s">
        <v>18</v>
      </c>
      <c r="J287" s="1" t="s">
        <v>1071</v>
      </c>
      <c r="K287" t="s">
        <v>1072</v>
      </c>
      <c r="L287" t="s">
        <v>29</v>
      </c>
      <c r="M287" t="s">
        <v>1073</v>
      </c>
      <c r="N287" t="s">
        <v>29</v>
      </c>
    </row>
    <row r="288" spans="1:14" ht="33" hidden="1" x14ac:dyDescent="0.3">
      <c r="A288">
        <v>625</v>
      </c>
      <c r="B288">
        <v>118008</v>
      </c>
      <c r="C288" t="s">
        <v>1039</v>
      </c>
      <c r="D288" t="s">
        <v>1074</v>
      </c>
      <c r="E288" t="s">
        <v>14</v>
      </c>
      <c r="F288" t="s">
        <v>1075</v>
      </c>
      <c r="G288" t="s">
        <v>139</v>
      </c>
      <c r="H288" t="s">
        <v>26</v>
      </c>
      <c r="I288" t="s">
        <v>18</v>
      </c>
      <c r="J288" t="s">
        <v>1076</v>
      </c>
      <c r="K288" s="1" t="s">
        <v>1077</v>
      </c>
      <c r="L288" t="s">
        <v>1078</v>
      </c>
      <c r="M288" t="s">
        <v>1073</v>
      </c>
      <c r="N288" t="s">
        <v>29</v>
      </c>
    </row>
    <row r="289" spans="1:14" hidden="1" x14ac:dyDescent="0.3">
      <c r="A289">
        <v>625</v>
      </c>
      <c r="B289">
        <v>118008</v>
      </c>
      <c r="C289" t="s">
        <v>1039</v>
      </c>
      <c r="D289" t="s">
        <v>1079</v>
      </c>
      <c r="E289" t="s">
        <v>14</v>
      </c>
      <c r="F289" t="s">
        <v>1080</v>
      </c>
      <c r="G289" t="s">
        <v>139</v>
      </c>
      <c r="H289" t="s">
        <v>26</v>
      </c>
      <c r="I289" t="s">
        <v>18</v>
      </c>
      <c r="J289" t="s">
        <v>1081</v>
      </c>
      <c r="K289" t="s">
        <v>1082</v>
      </c>
      <c r="L289" t="s">
        <v>29</v>
      </c>
      <c r="M289" t="s">
        <v>1083</v>
      </c>
      <c r="N289" t="s">
        <v>29</v>
      </c>
    </row>
    <row r="290" spans="1:14" hidden="1" x14ac:dyDescent="0.3">
      <c r="A290">
        <v>625</v>
      </c>
      <c r="B290">
        <v>118008</v>
      </c>
      <c r="C290" t="s">
        <v>1039</v>
      </c>
      <c r="D290" t="s">
        <v>1084</v>
      </c>
      <c r="E290" t="s">
        <v>14</v>
      </c>
      <c r="F290" t="s">
        <v>348</v>
      </c>
      <c r="G290" t="s">
        <v>139</v>
      </c>
      <c r="H290" t="s">
        <v>26</v>
      </c>
      <c r="I290" t="s">
        <v>18</v>
      </c>
      <c r="J290" t="s">
        <v>1085</v>
      </c>
      <c r="K290" t="s">
        <v>1086</v>
      </c>
      <c r="L290" t="s">
        <v>29</v>
      </c>
      <c r="M290" t="s">
        <v>1069</v>
      </c>
      <c r="N290" t="s">
        <v>29</v>
      </c>
    </row>
    <row r="291" spans="1:14" ht="33" hidden="1" x14ac:dyDescent="0.3">
      <c r="A291">
        <v>625</v>
      </c>
      <c r="B291">
        <v>118008</v>
      </c>
      <c r="C291" t="s">
        <v>1039</v>
      </c>
      <c r="D291" t="s">
        <v>1087</v>
      </c>
      <c r="E291" t="s">
        <v>14</v>
      </c>
      <c r="F291" t="s">
        <v>1088</v>
      </c>
      <c r="G291" t="s">
        <v>450</v>
      </c>
      <c r="H291" t="s">
        <v>17</v>
      </c>
      <c r="I291" t="s">
        <v>18</v>
      </c>
      <c r="J291" t="s">
        <v>556</v>
      </c>
      <c r="K291" s="1" t="s">
        <v>1089</v>
      </c>
      <c r="L291" t="s">
        <v>29</v>
      </c>
      <c r="M291" t="s">
        <v>1090</v>
      </c>
      <c r="N291" s="2">
        <v>46202</v>
      </c>
    </row>
    <row r="292" spans="1:14" hidden="1" x14ac:dyDescent="0.3">
      <c r="A292">
        <v>625</v>
      </c>
      <c r="B292">
        <v>118008</v>
      </c>
      <c r="C292" t="s">
        <v>1039</v>
      </c>
      <c r="D292" t="s">
        <v>1091</v>
      </c>
      <c r="E292" t="s">
        <v>14</v>
      </c>
      <c r="F292" t="s">
        <v>1092</v>
      </c>
      <c r="G292" t="s">
        <v>139</v>
      </c>
      <c r="H292" t="s">
        <v>26</v>
      </c>
      <c r="I292" t="s">
        <v>18</v>
      </c>
      <c r="J292" t="s">
        <v>1093</v>
      </c>
      <c r="K292" t="s">
        <v>1094</v>
      </c>
      <c r="L292" t="s">
        <v>29</v>
      </c>
      <c r="M292" t="s">
        <v>1095</v>
      </c>
      <c r="N292" t="s">
        <v>29</v>
      </c>
    </row>
    <row r="293" spans="1:14" hidden="1" x14ac:dyDescent="0.3">
      <c r="A293">
        <v>625</v>
      </c>
      <c r="B293">
        <v>118008</v>
      </c>
      <c r="C293" t="s">
        <v>1039</v>
      </c>
      <c r="D293" t="s">
        <v>1096</v>
      </c>
      <c r="E293" t="s">
        <v>14</v>
      </c>
      <c r="F293" t="s">
        <v>240</v>
      </c>
      <c r="G293" t="s">
        <v>139</v>
      </c>
      <c r="H293" t="s">
        <v>26</v>
      </c>
      <c r="I293" t="s">
        <v>18</v>
      </c>
      <c r="J293" t="s">
        <v>1097</v>
      </c>
      <c r="K293" t="s">
        <v>1098</v>
      </c>
      <c r="L293" t="s">
        <v>29</v>
      </c>
      <c r="M293" t="s">
        <v>1099</v>
      </c>
      <c r="N293" t="s">
        <v>29</v>
      </c>
    </row>
    <row r="294" spans="1:14" ht="33" hidden="1" x14ac:dyDescent="0.3">
      <c r="A294">
        <v>625</v>
      </c>
      <c r="B294">
        <v>118008</v>
      </c>
      <c r="C294" t="s">
        <v>1039</v>
      </c>
      <c r="D294" t="s">
        <v>1100</v>
      </c>
      <c r="E294" t="s">
        <v>14</v>
      </c>
      <c r="F294" t="s">
        <v>1101</v>
      </c>
      <c r="G294" t="s">
        <v>139</v>
      </c>
      <c r="H294" t="s">
        <v>26</v>
      </c>
      <c r="I294" t="s">
        <v>18</v>
      </c>
      <c r="J294" t="s">
        <v>1102</v>
      </c>
      <c r="K294" s="1" t="s">
        <v>1103</v>
      </c>
      <c r="L294" t="s">
        <v>29</v>
      </c>
      <c r="M294" t="s">
        <v>1104</v>
      </c>
      <c r="N294" t="s">
        <v>29</v>
      </c>
    </row>
    <row r="295" spans="1:14" hidden="1" x14ac:dyDescent="0.3">
      <c r="A295">
        <v>625</v>
      </c>
      <c r="B295">
        <v>118008</v>
      </c>
      <c r="C295" t="s">
        <v>1039</v>
      </c>
      <c r="D295" t="s">
        <v>1105</v>
      </c>
      <c r="E295" t="s">
        <v>14</v>
      </c>
      <c r="F295" t="s">
        <v>1106</v>
      </c>
      <c r="G295" t="s">
        <v>139</v>
      </c>
      <c r="H295" t="s">
        <v>26</v>
      </c>
      <c r="I295" t="s">
        <v>18</v>
      </c>
      <c r="J295" t="s">
        <v>1107</v>
      </c>
      <c r="K295" t="s">
        <v>1108</v>
      </c>
      <c r="L295" t="s">
        <v>29</v>
      </c>
      <c r="M295" t="s">
        <v>1109</v>
      </c>
      <c r="N295" t="s">
        <v>29</v>
      </c>
    </row>
    <row r="296" spans="1:14" hidden="1" x14ac:dyDescent="0.3">
      <c r="A296">
        <v>625</v>
      </c>
      <c r="B296">
        <v>118008</v>
      </c>
      <c r="C296" t="s">
        <v>1039</v>
      </c>
      <c r="D296" t="s">
        <v>1110</v>
      </c>
      <c r="E296" t="s">
        <v>14</v>
      </c>
      <c r="F296" t="s">
        <v>416</v>
      </c>
      <c r="G296" t="s">
        <v>139</v>
      </c>
      <c r="H296" t="s">
        <v>26</v>
      </c>
      <c r="I296" t="s">
        <v>18</v>
      </c>
      <c r="J296" t="s">
        <v>1111</v>
      </c>
      <c r="K296" t="s">
        <v>1112</v>
      </c>
      <c r="L296" t="s">
        <v>29</v>
      </c>
      <c r="M296" t="s">
        <v>1113</v>
      </c>
      <c r="N296" t="s">
        <v>29</v>
      </c>
    </row>
    <row r="297" spans="1:14" hidden="1" x14ac:dyDescent="0.3">
      <c r="A297">
        <v>625</v>
      </c>
      <c r="B297">
        <v>118008</v>
      </c>
      <c r="C297" t="s">
        <v>1039</v>
      </c>
      <c r="D297" t="s">
        <v>1114</v>
      </c>
      <c r="E297" t="s">
        <v>14</v>
      </c>
      <c r="F297" t="s">
        <v>1115</v>
      </c>
      <c r="G297" t="s">
        <v>139</v>
      </c>
      <c r="H297" t="s">
        <v>26</v>
      </c>
      <c r="I297" t="s">
        <v>18</v>
      </c>
      <c r="J297" t="s">
        <v>1116</v>
      </c>
      <c r="K297" t="s">
        <v>1117</v>
      </c>
      <c r="L297" t="s">
        <v>29</v>
      </c>
      <c r="M297" t="s">
        <v>1118</v>
      </c>
      <c r="N297" t="s">
        <v>29</v>
      </c>
    </row>
    <row r="298" spans="1:14" hidden="1" x14ac:dyDescent="0.3">
      <c r="A298">
        <v>625</v>
      </c>
      <c r="B298">
        <v>118008</v>
      </c>
      <c r="C298" t="s">
        <v>1039</v>
      </c>
      <c r="D298" t="s">
        <v>1119</v>
      </c>
      <c r="E298" t="s">
        <v>14</v>
      </c>
      <c r="F298" t="s">
        <v>173</v>
      </c>
      <c r="G298" t="s">
        <v>139</v>
      </c>
      <c r="H298" t="s">
        <v>26</v>
      </c>
      <c r="I298" t="s">
        <v>18</v>
      </c>
      <c r="J298" t="s">
        <v>1120</v>
      </c>
      <c r="K298" t="s">
        <v>1121</v>
      </c>
      <c r="L298" t="s">
        <v>29</v>
      </c>
      <c r="M298" t="s">
        <v>1083</v>
      </c>
      <c r="N298" t="s">
        <v>29</v>
      </c>
    </row>
    <row r="299" spans="1:14" ht="33" hidden="1" x14ac:dyDescent="0.3">
      <c r="A299">
        <v>625</v>
      </c>
      <c r="B299">
        <v>118008</v>
      </c>
      <c r="C299" t="s">
        <v>1039</v>
      </c>
      <c r="D299" t="s">
        <v>1122</v>
      </c>
      <c r="E299" t="s">
        <v>14</v>
      </c>
      <c r="F299" t="s">
        <v>1123</v>
      </c>
      <c r="G299" t="s">
        <v>25</v>
      </c>
      <c r="H299" t="s">
        <v>17</v>
      </c>
      <c r="I299" t="s">
        <v>18</v>
      </c>
      <c r="J299" s="1" t="s">
        <v>1124</v>
      </c>
      <c r="K299" s="1" t="s">
        <v>1125</v>
      </c>
      <c r="L299" t="s">
        <v>29</v>
      </c>
      <c r="M299" t="s">
        <v>1126</v>
      </c>
      <c r="N299" s="2">
        <v>46202</v>
      </c>
    </row>
    <row r="300" spans="1:14" ht="33" hidden="1" x14ac:dyDescent="0.3">
      <c r="A300">
        <v>625</v>
      </c>
      <c r="B300">
        <v>118008</v>
      </c>
      <c r="C300" t="s">
        <v>1039</v>
      </c>
      <c r="D300" t="s">
        <v>1127</v>
      </c>
      <c r="E300" t="s">
        <v>14</v>
      </c>
      <c r="F300" t="s">
        <v>1128</v>
      </c>
      <c r="G300" t="s">
        <v>154</v>
      </c>
      <c r="H300" t="s">
        <v>154</v>
      </c>
      <c r="I300" t="s">
        <v>155</v>
      </c>
      <c r="J300" t="s">
        <v>154</v>
      </c>
      <c r="K300" s="1" t="s">
        <v>1129</v>
      </c>
      <c r="L300" t="s">
        <v>29</v>
      </c>
      <c r="M300" t="s">
        <v>1130</v>
      </c>
      <c r="N300" s="2">
        <v>45472</v>
      </c>
    </row>
    <row r="301" spans="1:14" ht="33" hidden="1" x14ac:dyDescent="0.3">
      <c r="A301">
        <v>625</v>
      </c>
      <c r="B301">
        <v>118008</v>
      </c>
      <c r="C301" t="s">
        <v>1039</v>
      </c>
      <c r="D301" t="s">
        <v>1131</v>
      </c>
      <c r="E301" t="s">
        <v>14</v>
      </c>
      <c r="F301" t="s">
        <v>1132</v>
      </c>
      <c r="G301" t="s">
        <v>154</v>
      </c>
      <c r="H301" t="s">
        <v>154</v>
      </c>
      <c r="I301" t="s">
        <v>155</v>
      </c>
      <c r="J301" t="s">
        <v>154</v>
      </c>
      <c r="K301" s="1" t="s">
        <v>1133</v>
      </c>
      <c r="L301" t="s">
        <v>29</v>
      </c>
      <c r="M301" t="s">
        <v>156</v>
      </c>
      <c r="N301" s="2">
        <v>45837</v>
      </c>
    </row>
    <row r="302" spans="1:14" ht="33" hidden="1" x14ac:dyDescent="0.3">
      <c r="A302">
        <v>625</v>
      </c>
      <c r="B302">
        <v>118008</v>
      </c>
      <c r="C302" t="s">
        <v>1039</v>
      </c>
      <c r="D302" t="s">
        <v>1134</v>
      </c>
      <c r="E302" t="s">
        <v>14</v>
      </c>
      <c r="F302" t="s">
        <v>1050</v>
      </c>
      <c r="G302" t="s">
        <v>154</v>
      </c>
      <c r="H302" t="s">
        <v>154</v>
      </c>
      <c r="I302" t="s">
        <v>155</v>
      </c>
      <c r="J302" t="s">
        <v>154</v>
      </c>
      <c r="K302" s="1" t="s">
        <v>1135</v>
      </c>
      <c r="L302" t="s">
        <v>29</v>
      </c>
      <c r="M302" t="s">
        <v>124</v>
      </c>
      <c r="N302" s="2">
        <v>45472</v>
      </c>
    </row>
    <row r="303" spans="1:14" ht="33" hidden="1" x14ac:dyDescent="0.3">
      <c r="A303">
        <v>625</v>
      </c>
      <c r="B303">
        <v>118008</v>
      </c>
      <c r="C303" t="s">
        <v>1039</v>
      </c>
      <c r="D303" t="s">
        <v>1136</v>
      </c>
      <c r="E303" t="s">
        <v>14</v>
      </c>
      <c r="F303" t="s">
        <v>1137</v>
      </c>
      <c r="G303" t="s">
        <v>68</v>
      </c>
      <c r="H303" t="s">
        <v>26</v>
      </c>
      <c r="I303" t="s">
        <v>18</v>
      </c>
      <c r="J303" s="1" t="s">
        <v>1138</v>
      </c>
      <c r="K303" s="1" t="s">
        <v>1139</v>
      </c>
      <c r="L303" t="s">
        <v>29</v>
      </c>
      <c r="M303" t="s">
        <v>1140</v>
      </c>
      <c r="N303" t="s">
        <v>29</v>
      </c>
    </row>
    <row r="304" spans="1:14" ht="33" hidden="1" x14ac:dyDescent="0.3">
      <c r="A304">
        <v>625</v>
      </c>
      <c r="B304">
        <v>118008</v>
      </c>
      <c r="C304" t="s">
        <v>1039</v>
      </c>
      <c r="D304" t="s">
        <v>608</v>
      </c>
      <c r="E304" t="s">
        <v>14</v>
      </c>
      <c r="F304" t="s">
        <v>1141</v>
      </c>
      <c r="G304" t="s">
        <v>68</v>
      </c>
      <c r="H304" t="s">
        <v>26</v>
      </c>
      <c r="I304" t="s">
        <v>18</v>
      </c>
      <c r="J304" t="s">
        <v>1142</v>
      </c>
      <c r="K304" s="1" t="s">
        <v>1143</v>
      </c>
      <c r="L304" t="s">
        <v>29</v>
      </c>
      <c r="M304" t="s">
        <v>1144</v>
      </c>
      <c r="N304" t="s">
        <v>29</v>
      </c>
    </row>
    <row r="305" spans="1:14" ht="33" hidden="1" x14ac:dyDescent="0.3">
      <c r="A305">
        <v>625</v>
      </c>
      <c r="B305">
        <v>118008</v>
      </c>
      <c r="C305" t="s">
        <v>1039</v>
      </c>
      <c r="D305" t="s">
        <v>1145</v>
      </c>
      <c r="E305" t="s">
        <v>14</v>
      </c>
      <c r="F305" t="s">
        <v>1141</v>
      </c>
      <c r="G305" t="s">
        <v>68</v>
      </c>
      <c r="H305" t="s">
        <v>26</v>
      </c>
      <c r="I305" t="s">
        <v>18</v>
      </c>
      <c r="J305" t="s">
        <v>1146</v>
      </c>
      <c r="K305" s="1" t="s">
        <v>1147</v>
      </c>
      <c r="L305" t="s">
        <v>29</v>
      </c>
      <c r="M305" t="s">
        <v>1148</v>
      </c>
      <c r="N305" t="s">
        <v>29</v>
      </c>
    </row>
    <row r="306" spans="1:14" ht="82.5" hidden="1" x14ac:dyDescent="0.3">
      <c r="A306">
        <v>645</v>
      </c>
      <c r="B306">
        <v>119672</v>
      </c>
      <c r="C306" t="s">
        <v>1149</v>
      </c>
      <c r="D306" t="s">
        <v>1150</v>
      </c>
      <c r="E306" t="s">
        <v>14</v>
      </c>
      <c r="F306" t="s">
        <v>1037</v>
      </c>
      <c r="G306" t="s">
        <v>450</v>
      </c>
      <c r="H306" t="s">
        <v>17</v>
      </c>
      <c r="I306" t="s">
        <v>18</v>
      </c>
      <c r="J306" t="s">
        <v>556</v>
      </c>
      <c r="K306" s="1" t="s">
        <v>1151</v>
      </c>
      <c r="L306" s="1" t="s">
        <v>1152</v>
      </c>
      <c r="M306" t="s">
        <v>1153</v>
      </c>
      <c r="N306" s="2">
        <v>45744</v>
      </c>
    </row>
    <row r="307" spans="1:14" ht="82.5" hidden="1" x14ac:dyDescent="0.3">
      <c r="A307">
        <v>645</v>
      </c>
      <c r="B307">
        <v>119672</v>
      </c>
      <c r="C307" t="s">
        <v>1149</v>
      </c>
      <c r="D307" t="s">
        <v>1154</v>
      </c>
      <c r="E307" t="s">
        <v>14</v>
      </c>
      <c r="F307" t="s">
        <v>1155</v>
      </c>
      <c r="G307" t="s">
        <v>450</v>
      </c>
      <c r="H307" t="s">
        <v>17</v>
      </c>
      <c r="I307" t="s">
        <v>18</v>
      </c>
      <c r="J307" t="s">
        <v>1156</v>
      </c>
      <c r="K307" s="1" t="s">
        <v>1157</v>
      </c>
      <c r="L307" t="s">
        <v>1158</v>
      </c>
      <c r="M307" t="s">
        <v>1159</v>
      </c>
      <c r="N307" s="2">
        <v>45744</v>
      </c>
    </row>
    <row r="308" spans="1:14" ht="66" hidden="1" x14ac:dyDescent="0.3">
      <c r="A308">
        <v>645</v>
      </c>
      <c r="B308">
        <v>119672</v>
      </c>
      <c r="C308" t="s">
        <v>1149</v>
      </c>
      <c r="D308" t="s">
        <v>1160</v>
      </c>
      <c r="E308" t="s">
        <v>14</v>
      </c>
      <c r="F308" t="s">
        <v>887</v>
      </c>
      <c r="G308" t="s">
        <v>17</v>
      </c>
      <c r="H308" t="s">
        <v>17</v>
      </c>
      <c r="I308" t="s">
        <v>18</v>
      </c>
      <c r="J308" s="1" t="s">
        <v>1161</v>
      </c>
      <c r="K308" s="1" t="s">
        <v>1162</v>
      </c>
      <c r="L308" t="s">
        <v>1158</v>
      </c>
      <c r="M308" t="s">
        <v>1163</v>
      </c>
      <c r="N308" s="2">
        <v>46109</v>
      </c>
    </row>
    <row r="309" spans="1:14" ht="82.5" hidden="1" x14ac:dyDescent="0.3">
      <c r="A309">
        <v>645</v>
      </c>
      <c r="B309">
        <v>119672</v>
      </c>
      <c r="C309" t="s">
        <v>1149</v>
      </c>
      <c r="D309" t="s">
        <v>1164</v>
      </c>
      <c r="E309" t="s">
        <v>14</v>
      </c>
      <c r="F309" t="s">
        <v>1165</v>
      </c>
      <c r="G309" t="s">
        <v>154</v>
      </c>
      <c r="H309" t="s">
        <v>154</v>
      </c>
      <c r="I309" t="s">
        <v>155</v>
      </c>
      <c r="J309" s="1" t="s">
        <v>197</v>
      </c>
      <c r="K309" s="1" t="s">
        <v>1166</v>
      </c>
      <c r="L309" t="s">
        <v>1158</v>
      </c>
      <c r="M309" t="s">
        <v>1167</v>
      </c>
      <c r="N309" s="2">
        <v>46475</v>
      </c>
    </row>
    <row r="310" spans="1:14" ht="33" hidden="1" x14ac:dyDescent="0.3">
      <c r="A310">
        <v>645</v>
      </c>
      <c r="B310">
        <v>119672</v>
      </c>
      <c r="C310" t="s">
        <v>1149</v>
      </c>
      <c r="D310" t="s">
        <v>1168</v>
      </c>
      <c r="E310" t="s">
        <v>162</v>
      </c>
      <c r="F310" t="s">
        <v>1169</v>
      </c>
      <c r="G310" t="s">
        <v>154</v>
      </c>
      <c r="H310" t="s">
        <v>154</v>
      </c>
      <c r="I310" t="s">
        <v>155</v>
      </c>
      <c r="J310" s="1" t="s">
        <v>197</v>
      </c>
      <c r="K310" s="1" t="s">
        <v>1170</v>
      </c>
      <c r="L310" t="s">
        <v>1158</v>
      </c>
      <c r="M310" t="s">
        <v>1171</v>
      </c>
      <c r="N310" s="2">
        <v>46475</v>
      </c>
    </row>
    <row r="311" spans="1:14" ht="66" hidden="1" x14ac:dyDescent="0.3">
      <c r="A311">
        <v>645</v>
      </c>
      <c r="B311">
        <v>119672</v>
      </c>
      <c r="C311" t="s">
        <v>1149</v>
      </c>
      <c r="D311" t="s">
        <v>1172</v>
      </c>
      <c r="E311" t="s">
        <v>14</v>
      </c>
      <c r="F311" t="s">
        <v>1173</v>
      </c>
      <c r="G311" t="s">
        <v>624</v>
      </c>
      <c r="H311" t="s">
        <v>624</v>
      </c>
      <c r="I311" t="s">
        <v>155</v>
      </c>
      <c r="J311" t="s">
        <v>624</v>
      </c>
      <c r="K311" s="1" t="s">
        <v>1174</v>
      </c>
      <c r="L311" t="s">
        <v>1158</v>
      </c>
      <c r="M311" t="s">
        <v>1175</v>
      </c>
      <c r="N311" s="2">
        <v>46475</v>
      </c>
    </row>
    <row r="312" spans="1:14" ht="82.5" hidden="1" x14ac:dyDescent="0.3">
      <c r="A312">
        <v>645</v>
      </c>
      <c r="B312">
        <v>119672</v>
      </c>
      <c r="C312" t="s">
        <v>1149</v>
      </c>
      <c r="D312" t="s">
        <v>1176</v>
      </c>
      <c r="E312" t="s">
        <v>14</v>
      </c>
      <c r="F312" t="s">
        <v>579</v>
      </c>
      <c r="G312" t="s">
        <v>624</v>
      </c>
      <c r="H312" t="s">
        <v>624</v>
      </c>
      <c r="I312" t="s">
        <v>155</v>
      </c>
      <c r="J312" s="1" t="s">
        <v>1177</v>
      </c>
      <c r="K312" s="1" t="s">
        <v>1178</v>
      </c>
      <c r="L312" t="s">
        <v>1158</v>
      </c>
      <c r="M312" t="s">
        <v>1179</v>
      </c>
      <c r="N312" s="2">
        <v>46109</v>
      </c>
    </row>
    <row r="313" spans="1:14" ht="115.5" hidden="1" x14ac:dyDescent="0.3">
      <c r="A313">
        <v>660</v>
      </c>
      <c r="B313">
        <v>112165</v>
      </c>
      <c r="C313" t="s">
        <v>1180</v>
      </c>
      <c r="D313" t="s">
        <v>1181</v>
      </c>
      <c r="E313" t="s">
        <v>14</v>
      </c>
      <c r="F313" t="s">
        <v>1182</v>
      </c>
      <c r="G313" t="s">
        <v>16</v>
      </c>
      <c r="H313" t="s">
        <v>17</v>
      </c>
      <c r="I313" t="s">
        <v>18</v>
      </c>
      <c r="J313" t="s">
        <v>556</v>
      </c>
      <c r="K313" s="1" t="s">
        <v>1183</v>
      </c>
      <c r="L313" t="s">
        <v>373</v>
      </c>
      <c r="M313" s="1" t="s">
        <v>1184</v>
      </c>
      <c r="N313" s="2">
        <v>45741</v>
      </c>
    </row>
    <row r="314" spans="1:14" ht="33" hidden="1" x14ac:dyDescent="0.3">
      <c r="A314">
        <v>660</v>
      </c>
      <c r="B314">
        <v>112165</v>
      </c>
      <c r="C314" t="s">
        <v>1180</v>
      </c>
      <c r="D314" t="s">
        <v>1185</v>
      </c>
      <c r="E314" t="s">
        <v>14</v>
      </c>
      <c r="F314" t="s">
        <v>722</v>
      </c>
      <c r="G314" t="s">
        <v>657</v>
      </c>
      <c r="H314" t="s">
        <v>26</v>
      </c>
      <c r="I314" t="s">
        <v>18</v>
      </c>
      <c r="J314" t="s">
        <v>1186</v>
      </c>
      <c r="K314" s="1" t="s">
        <v>1187</v>
      </c>
      <c r="L314" t="s">
        <v>29</v>
      </c>
      <c r="M314" s="1" t="s">
        <v>1188</v>
      </c>
      <c r="N314" t="s">
        <v>29</v>
      </c>
    </row>
    <row r="315" spans="1:14" ht="49.5" hidden="1" x14ac:dyDescent="0.3">
      <c r="A315">
        <v>660</v>
      </c>
      <c r="B315">
        <v>112165</v>
      </c>
      <c r="C315" t="s">
        <v>1180</v>
      </c>
      <c r="D315" t="s">
        <v>1189</v>
      </c>
      <c r="E315" t="s">
        <v>14</v>
      </c>
      <c r="F315" t="s">
        <v>431</v>
      </c>
      <c r="G315" t="s">
        <v>657</v>
      </c>
      <c r="H315" t="s">
        <v>26</v>
      </c>
      <c r="I315" t="s">
        <v>18</v>
      </c>
      <c r="J315" t="s">
        <v>1190</v>
      </c>
      <c r="K315" s="1" t="s">
        <v>1191</v>
      </c>
      <c r="L315" t="s">
        <v>29</v>
      </c>
      <c r="M315" s="1" t="s">
        <v>1192</v>
      </c>
      <c r="N315" t="s">
        <v>29</v>
      </c>
    </row>
    <row r="316" spans="1:14" ht="49.5" hidden="1" x14ac:dyDescent="0.3">
      <c r="A316">
        <v>660</v>
      </c>
      <c r="B316">
        <v>112165</v>
      </c>
      <c r="C316" t="s">
        <v>1180</v>
      </c>
      <c r="D316" t="s">
        <v>1193</v>
      </c>
      <c r="E316" t="s">
        <v>14</v>
      </c>
      <c r="F316" t="s">
        <v>1194</v>
      </c>
      <c r="G316" t="s">
        <v>657</v>
      </c>
      <c r="H316" t="s">
        <v>26</v>
      </c>
      <c r="I316" t="s">
        <v>18</v>
      </c>
      <c r="J316" t="s">
        <v>1195</v>
      </c>
      <c r="K316" s="1" t="s">
        <v>1196</v>
      </c>
      <c r="L316" t="s">
        <v>29</v>
      </c>
      <c r="M316" t="s">
        <v>1197</v>
      </c>
      <c r="N316" t="s">
        <v>29</v>
      </c>
    </row>
    <row r="317" spans="1:14" ht="49.5" hidden="1" x14ac:dyDescent="0.3">
      <c r="A317">
        <v>660</v>
      </c>
      <c r="B317">
        <v>112165</v>
      </c>
      <c r="C317" t="s">
        <v>1180</v>
      </c>
      <c r="D317" t="s">
        <v>1198</v>
      </c>
      <c r="E317" t="s">
        <v>14</v>
      </c>
      <c r="F317" t="s">
        <v>926</v>
      </c>
      <c r="G317" t="s">
        <v>657</v>
      </c>
      <c r="H317" t="s">
        <v>26</v>
      </c>
      <c r="I317" t="s">
        <v>18</v>
      </c>
      <c r="J317" t="s">
        <v>1199</v>
      </c>
      <c r="K317" s="1" t="s">
        <v>1200</v>
      </c>
      <c r="L317" t="s">
        <v>29</v>
      </c>
      <c r="M317" s="1" t="s">
        <v>1201</v>
      </c>
      <c r="N317" t="s">
        <v>29</v>
      </c>
    </row>
    <row r="318" spans="1:14" ht="66" hidden="1" x14ac:dyDescent="0.3">
      <c r="A318">
        <v>660</v>
      </c>
      <c r="B318">
        <v>112165</v>
      </c>
      <c r="C318" t="s">
        <v>1180</v>
      </c>
      <c r="D318" t="s">
        <v>1202</v>
      </c>
      <c r="E318" t="s">
        <v>14</v>
      </c>
      <c r="F318" t="s">
        <v>1203</v>
      </c>
      <c r="G318" t="s">
        <v>657</v>
      </c>
      <c r="H318" t="s">
        <v>26</v>
      </c>
      <c r="I318" t="s">
        <v>18</v>
      </c>
      <c r="J318" t="s">
        <v>1204</v>
      </c>
      <c r="K318" s="1" t="s">
        <v>1205</v>
      </c>
      <c r="L318" t="s">
        <v>29</v>
      </c>
      <c r="M318" s="1" t="s">
        <v>1206</v>
      </c>
      <c r="N318" t="s">
        <v>29</v>
      </c>
    </row>
    <row r="319" spans="1:14" ht="33" hidden="1" x14ac:dyDescent="0.3">
      <c r="A319">
        <v>660</v>
      </c>
      <c r="B319">
        <v>112165</v>
      </c>
      <c r="C319" t="s">
        <v>1180</v>
      </c>
      <c r="D319" t="s">
        <v>1164</v>
      </c>
      <c r="E319" t="s">
        <v>14</v>
      </c>
      <c r="F319" t="s">
        <v>905</v>
      </c>
      <c r="G319" t="s">
        <v>520</v>
      </c>
      <c r="H319" t="s">
        <v>26</v>
      </c>
      <c r="I319" t="s">
        <v>18</v>
      </c>
      <c r="J319" t="s">
        <v>1207</v>
      </c>
      <c r="K319" s="1" t="s">
        <v>1208</v>
      </c>
      <c r="L319" t="s">
        <v>29</v>
      </c>
      <c r="M319" s="1" t="s">
        <v>1209</v>
      </c>
      <c r="N319" t="s">
        <v>29</v>
      </c>
    </row>
    <row r="320" spans="1:14" ht="33" hidden="1" x14ac:dyDescent="0.3">
      <c r="A320">
        <v>660</v>
      </c>
      <c r="B320">
        <v>112165</v>
      </c>
      <c r="C320" t="s">
        <v>1180</v>
      </c>
      <c r="D320" t="s">
        <v>1210</v>
      </c>
      <c r="E320" t="s">
        <v>14</v>
      </c>
      <c r="F320" t="s">
        <v>402</v>
      </c>
      <c r="G320" t="s">
        <v>520</v>
      </c>
      <c r="H320" t="s">
        <v>26</v>
      </c>
      <c r="I320" t="s">
        <v>18</v>
      </c>
      <c r="J320" t="s">
        <v>1211</v>
      </c>
      <c r="K320" t="s">
        <v>1212</v>
      </c>
      <c r="L320" t="s">
        <v>29</v>
      </c>
      <c r="M320" s="1" t="s">
        <v>1213</v>
      </c>
      <c r="N320" t="s">
        <v>29</v>
      </c>
    </row>
    <row r="321" spans="1:14" ht="99" hidden="1" x14ac:dyDescent="0.3">
      <c r="A321">
        <v>660</v>
      </c>
      <c r="B321">
        <v>112165</v>
      </c>
      <c r="C321" t="s">
        <v>1180</v>
      </c>
      <c r="D321" t="s">
        <v>1214</v>
      </c>
      <c r="E321" t="s">
        <v>14</v>
      </c>
      <c r="F321" t="s">
        <v>224</v>
      </c>
      <c r="G321" t="s">
        <v>520</v>
      </c>
      <c r="H321" t="s">
        <v>26</v>
      </c>
      <c r="I321" t="s">
        <v>18</v>
      </c>
      <c r="J321" t="s">
        <v>1204</v>
      </c>
      <c r="K321" s="1" t="s">
        <v>1215</v>
      </c>
      <c r="L321" t="s">
        <v>29</v>
      </c>
      <c r="M321" s="1" t="s">
        <v>1206</v>
      </c>
      <c r="N321" t="s">
        <v>29</v>
      </c>
    </row>
    <row r="322" spans="1:14" ht="49.5" hidden="1" x14ac:dyDescent="0.3">
      <c r="A322">
        <v>660</v>
      </c>
      <c r="B322">
        <v>112165</v>
      </c>
      <c r="C322" t="s">
        <v>1180</v>
      </c>
      <c r="D322" t="s">
        <v>1216</v>
      </c>
      <c r="E322" t="s">
        <v>14</v>
      </c>
      <c r="F322" t="s">
        <v>999</v>
      </c>
      <c r="G322" t="s">
        <v>456</v>
      </c>
      <c r="H322" t="s">
        <v>26</v>
      </c>
      <c r="I322" t="s">
        <v>18</v>
      </c>
      <c r="J322" t="s">
        <v>1217</v>
      </c>
      <c r="K322" s="1" t="s">
        <v>1218</v>
      </c>
      <c r="L322" t="s">
        <v>29</v>
      </c>
      <c r="M322" s="1" t="s">
        <v>1219</v>
      </c>
      <c r="N322" t="s">
        <v>29</v>
      </c>
    </row>
    <row r="323" spans="1:14" ht="49.5" hidden="1" x14ac:dyDescent="0.3">
      <c r="A323">
        <v>660</v>
      </c>
      <c r="B323">
        <v>112165</v>
      </c>
      <c r="C323" t="s">
        <v>1180</v>
      </c>
      <c r="D323" t="s">
        <v>1220</v>
      </c>
      <c r="E323" t="s">
        <v>14</v>
      </c>
      <c r="F323" t="s">
        <v>1221</v>
      </c>
      <c r="G323" t="s">
        <v>456</v>
      </c>
      <c r="H323" t="s">
        <v>26</v>
      </c>
      <c r="I323" t="s">
        <v>18</v>
      </c>
      <c r="J323" t="s">
        <v>1222</v>
      </c>
      <c r="K323" s="1" t="s">
        <v>1223</v>
      </c>
      <c r="L323" t="s">
        <v>29</v>
      </c>
      <c r="M323" s="1" t="s">
        <v>1224</v>
      </c>
      <c r="N323" t="s">
        <v>29</v>
      </c>
    </row>
    <row r="324" spans="1:14" ht="49.5" hidden="1" x14ac:dyDescent="0.3">
      <c r="A324">
        <v>660</v>
      </c>
      <c r="B324">
        <v>112165</v>
      </c>
      <c r="C324" t="s">
        <v>1180</v>
      </c>
      <c r="D324" t="s">
        <v>1225</v>
      </c>
      <c r="E324" t="s">
        <v>14</v>
      </c>
      <c r="F324" t="s">
        <v>977</v>
      </c>
      <c r="G324" s="1" t="s">
        <v>1226</v>
      </c>
      <c r="H324" t="s">
        <v>17</v>
      </c>
      <c r="I324" t="s">
        <v>18</v>
      </c>
      <c r="J324" t="s">
        <v>556</v>
      </c>
      <c r="K324" s="1" t="s">
        <v>1227</v>
      </c>
      <c r="L324" t="s">
        <v>557</v>
      </c>
      <c r="M324" s="1" t="s">
        <v>1228</v>
      </c>
      <c r="N324" s="2">
        <v>45741</v>
      </c>
    </row>
    <row r="325" spans="1:14" hidden="1" x14ac:dyDescent="0.3">
      <c r="A325">
        <v>660</v>
      </c>
      <c r="B325">
        <v>112165</v>
      </c>
      <c r="C325" t="s">
        <v>1180</v>
      </c>
      <c r="D325" t="s">
        <v>1229</v>
      </c>
      <c r="E325" t="s">
        <v>14</v>
      </c>
      <c r="F325" t="s">
        <v>357</v>
      </c>
      <c r="G325" t="s">
        <v>456</v>
      </c>
      <c r="H325" t="s">
        <v>26</v>
      </c>
      <c r="I325" t="s">
        <v>18</v>
      </c>
      <c r="J325" t="s">
        <v>1230</v>
      </c>
      <c r="K325" t="s">
        <v>1231</v>
      </c>
      <c r="L325" t="s">
        <v>29</v>
      </c>
      <c r="M325" t="s">
        <v>1232</v>
      </c>
      <c r="N325" t="s">
        <v>29</v>
      </c>
    </row>
    <row r="326" spans="1:14" ht="33" hidden="1" x14ac:dyDescent="0.3">
      <c r="A326">
        <v>660</v>
      </c>
      <c r="B326">
        <v>112165</v>
      </c>
      <c r="C326" t="s">
        <v>1180</v>
      </c>
      <c r="D326" t="s">
        <v>1233</v>
      </c>
      <c r="E326" t="s">
        <v>14</v>
      </c>
      <c r="F326" t="s">
        <v>93</v>
      </c>
      <c r="G326" t="s">
        <v>456</v>
      </c>
      <c r="H326" t="s">
        <v>26</v>
      </c>
      <c r="I326" t="s">
        <v>18</v>
      </c>
      <c r="J326" t="s">
        <v>1234</v>
      </c>
      <c r="K326" t="s">
        <v>1235</v>
      </c>
      <c r="L326" t="s">
        <v>29</v>
      </c>
      <c r="M326" s="1" t="s">
        <v>1236</v>
      </c>
      <c r="N326" t="s">
        <v>29</v>
      </c>
    </row>
    <row r="327" spans="1:14" ht="49.5" hidden="1" x14ac:dyDescent="0.3">
      <c r="A327">
        <v>660</v>
      </c>
      <c r="B327">
        <v>112165</v>
      </c>
      <c r="C327" t="s">
        <v>1180</v>
      </c>
      <c r="D327" t="s">
        <v>1237</v>
      </c>
      <c r="E327" t="s">
        <v>14</v>
      </c>
      <c r="F327" t="s">
        <v>483</v>
      </c>
      <c r="G327" t="s">
        <v>456</v>
      </c>
      <c r="H327" t="s">
        <v>26</v>
      </c>
      <c r="I327" t="s">
        <v>18</v>
      </c>
      <c r="J327" s="1" t="s">
        <v>1238</v>
      </c>
      <c r="K327" s="1" t="s">
        <v>1239</v>
      </c>
      <c r="L327" t="s">
        <v>29</v>
      </c>
      <c r="M327" t="s">
        <v>1240</v>
      </c>
      <c r="N327" t="s">
        <v>29</v>
      </c>
    </row>
    <row r="328" spans="1:14" ht="49.5" hidden="1" x14ac:dyDescent="0.3">
      <c r="A328">
        <v>660</v>
      </c>
      <c r="B328">
        <v>112165</v>
      </c>
      <c r="C328" t="s">
        <v>1180</v>
      </c>
      <c r="D328" t="s">
        <v>1241</v>
      </c>
      <c r="E328" t="s">
        <v>14</v>
      </c>
      <c r="F328" t="s">
        <v>460</v>
      </c>
      <c r="G328" t="s">
        <v>456</v>
      </c>
      <c r="H328" t="s">
        <v>26</v>
      </c>
      <c r="I328" t="s">
        <v>18</v>
      </c>
      <c r="J328" t="s">
        <v>1242</v>
      </c>
      <c r="K328" s="1" t="s">
        <v>1243</v>
      </c>
      <c r="L328" t="s">
        <v>29</v>
      </c>
      <c r="M328" s="1" t="s">
        <v>1244</v>
      </c>
      <c r="N328" t="s">
        <v>29</v>
      </c>
    </row>
    <row r="329" spans="1:14" ht="49.5" hidden="1" x14ac:dyDescent="0.3">
      <c r="A329">
        <v>660</v>
      </c>
      <c r="B329">
        <v>112165</v>
      </c>
      <c r="C329" t="s">
        <v>1180</v>
      </c>
      <c r="D329" t="s">
        <v>1245</v>
      </c>
      <c r="E329" t="s">
        <v>14</v>
      </c>
      <c r="F329" t="s">
        <v>285</v>
      </c>
      <c r="G329" t="s">
        <v>456</v>
      </c>
      <c r="H329" t="s">
        <v>26</v>
      </c>
      <c r="I329" t="s">
        <v>18</v>
      </c>
      <c r="J329" t="s">
        <v>1246</v>
      </c>
      <c r="K329" s="1" t="s">
        <v>1247</v>
      </c>
      <c r="L329" t="s">
        <v>29</v>
      </c>
      <c r="M329" t="s">
        <v>1248</v>
      </c>
      <c r="N329" t="s">
        <v>29</v>
      </c>
    </row>
    <row r="330" spans="1:14" hidden="1" x14ac:dyDescent="0.3">
      <c r="A330">
        <v>660</v>
      </c>
      <c r="B330">
        <v>112165</v>
      </c>
      <c r="C330" t="s">
        <v>1180</v>
      </c>
      <c r="D330" t="s">
        <v>1249</v>
      </c>
      <c r="E330" t="s">
        <v>14</v>
      </c>
      <c r="F330" t="s">
        <v>196</v>
      </c>
      <c r="G330" t="s">
        <v>520</v>
      </c>
      <c r="H330" t="s">
        <v>17</v>
      </c>
      <c r="I330" t="s">
        <v>18</v>
      </c>
      <c r="J330" t="s">
        <v>1250</v>
      </c>
      <c r="K330" t="s">
        <v>1251</v>
      </c>
      <c r="L330" t="s">
        <v>29</v>
      </c>
      <c r="M330" t="s">
        <v>1252</v>
      </c>
      <c r="N330" s="2">
        <v>45741</v>
      </c>
    </row>
    <row r="331" spans="1:14" ht="49.5" hidden="1" x14ac:dyDescent="0.3">
      <c r="A331">
        <v>660</v>
      </c>
      <c r="B331">
        <v>112165</v>
      </c>
      <c r="C331" t="s">
        <v>1180</v>
      </c>
      <c r="D331" t="s">
        <v>1253</v>
      </c>
      <c r="E331" t="s">
        <v>14</v>
      </c>
      <c r="F331" t="s">
        <v>1254</v>
      </c>
      <c r="G331" t="s">
        <v>154</v>
      </c>
      <c r="H331" t="s">
        <v>154</v>
      </c>
      <c r="I331" t="s">
        <v>155</v>
      </c>
      <c r="J331" t="s">
        <v>154</v>
      </c>
      <c r="K331" s="1" t="s">
        <v>1255</v>
      </c>
      <c r="L331" t="s">
        <v>29</v>
      </c>
      <c r="M331" t="s">
        <v>178</v>
      </c>
      <c r="N331" s="2">
        <v>46111</v>
      </c>
    </row>
    <row r="332" spans="1:14" ht="33" hidden="1" x14ac:dyDescent="0.3">
      <c r="A332">
        <v>660</v>
      </c>
      <c r="B332">
        <v>112165</v>
      </c>
      <c r="C332" t="s">
        <v>1180</v>
      </c>
      <c r="D332" t="s">
        <v>1256</v>
      </c>
      <c r="E332" t="s">
        <v>14</v>
      </c>
      <c r="F332" t="s">
        <v>1257</v>
      </c>
      <c r="G332" t="s">
        <v>154</v>
      </c>
      <c r="H332" t="s">
        <v>154</v>
      </c>
      <c r="I332" t="s">
        <v>155</v>
      </c>
      <c r="J332" t="s">
        <v>154</v>
      </c>
      <c r="K332" s="1" t="s">
        <v>1258</v>
      </c>
      <c r="L332" t="s">
        <v>29</v>
      </c>
      <c r="M332" t="s">
        <v>188</v>
      </c>
      <c r="N332" s="2">
        <v>45741</v>
      </c>
    </row>
    <row r="333" spans="1:14" ht="49.5" hidden="1" x14ac:dyDescent="0.3">
      <c r="A333">
        <v>660</v>
      </c>
      <c r="B333">
        <v>112165</v>
      </c>
      <c r="C333" t="s">
        <v>1180</v>
      </c>
      <c r="D333" t="s">
        <v>1259</v>
      </c>
      <c r="E333" t="s">
        <v>14</v>
      </c>
      <c r="F333" t="s">
        <v>1260</v>
      </c>
      <c r="G333" t="s">
        <v>478</v>
      </c>
      <c r="H333" t="s">
        <v>478</v>
      </c>
      <c r="I333" t="s">
        <v>18</v>
      </c>
      <c r="J333" t="s">
        <v>478</v>
      </c>
      <c r="K333" s="1" t="s">
        <v>1261</v>
      </c>
      <c r="L333" t="s">
        <v>29</v>
      </c>
      <c r="M333" s="1" t="s">
        <v>1262</v>
      </c>
      <c r="N333" s="2">
        <v>46111</v>
      </c>
    </row>
    <row r="334" spans="1:14" ht="49.5" hidden="1" x14ac:dyDescent="0.3">
      <c r="A334">
        <v>660</v>
      </c>
      <c r="B334">
        <v>112165</v>
      </c>
      <c r="C334" t="s">
        <v>1180</v>
      </c>
      <c r="D334" t="s">
        <v>1263</v>
      </c>
      <c r="E334" t="s">
        <v>14</v>
      </c>
      <c r="F334" t="s">
        <v>1221</v>
      </c>
      <c r="G334" t="s">
        <v>409</v>
      </c>
      <c r="H334" t="s">
        <v>26</v>
      </c>
      <c r="I334" t="s">
        <v>18</v>
      </c>
      <c r="J334" t="s">
        <v>556</v>
      </c>
      <c r="K334" s="1" t="s">
        <v>1264</v>
      </c>
      <c r="L334" t="s">
        <v>29</v>
      </c>
      <c r="M334" s="1" t="s">
        <v>1265</v>
      </c>
      <c r="N334" t="s">
        <v>29</v>
      </c>
    </row>
    <row r="335" spans="1:14" ht="33" hidden="1" x14ac:dyDescent="0.3">
      <c r="A335">
        <v>660</v>
      </c>
      <c r="B335">
        <v>112165</v>
      </c>
      <c r="C335" t="s">
        <v>1180</v>
      </c>
      <c r="D335" t="s">
        <v>1266</v>
      </c>
      <c r="E335" t="s">
        <v>14</v>
      </c>
      <c r="F335" t="s">
        <v>1267</v>
      </c>
      <c r="G335" t="s">
        <v>25</v>
      </c>
      <c r="H335" t="s">
        <v>26</v>
      </c>
      <c r="I335" t="s">
        <v>18</v>
      </c>
      <c r="J335" s="1" t="s">
        <v>1268</v>
      </c>
      <c r="K335" s="1" t="s">
        <v>1269</v>
      </c>
      <c r="L335" t="s">
        <v>29</v>
      </c>
      <c r="M335" s="1" t="s">
        <v>1270</v>
      </c>
      <c r="N335" t="s">
        <v>29</v>
      </c>
    </row>
    <row r="336" spans="1:14" ht="49.5" hidden="1" x14ac:dyDescent="0.3">
      <c r="A336">
        <v>660</v>
      </c>
      <c r="B336">
        <v>112165</v>
      </c>
      <c r="C336" t="s">
        <v>1180</v>
      </c>
      <c r="D336" t="s">
        <v>1271</v>
      </c>
      <c r="E336" t="s">
        <v>14</v>
      </c>
      <c r="F336" t="s">
        <v>487</v>
      </c>
      <c r="G336" t="s">
        <v>25</v>
      </c>
      <c r="H336" t="s">
        <v>26</v>
      </c>
      <c r="I336" t="s">
        <v>18</v>
      </c>
      <c r="J336" t="s">
        <v>1272</v>
      </c>
      <c r="K336" s="1" t="s">
        <v>1273</v>
      </c>
      <c r="L336" t="s">
        <v>29</v>
      </c>
      <c r="M336" s="1" t="s">
        <v>1274</v>
      </c>
      <c r="N336" t="s">
        <v>29</v>
      </c>
    </row>
    <row r="337" spans="1:14" ht="148.5" x14ac:dyDescent="0.3">
      <c r="A337">
        <v>36</v>
      </c>
      <c r="B337">
        <v>126089</v>
      </c>
      <c r="C337" t="s">
        <v>1275</v>
      </c>
      <c r="D337" t="s">
        <v>1276</v>
      </c>
      <c r="E337" t="s">
        <v>14</v>
      </c>
      <c r="F337" t="s">
        <v>1277</v>
      </c>
      <c r="G337" t="s">
        <v>139</v>
      </c>
      <c r="H337" t="s">
        <v>17</v>
      </c>
      <c r="I337" t="s">
        <v>18</v>
      </c>
      <c r="J337" t="s">
        <v>450</v>
      </c>
      <c r="K337" s="1" t="s">
        <v>1278</v>
      </c>
      <c r="L337" t="s">
        <v>29</v>
      </c>
      <c r="M337" t="s">
        <v>1279</v>
      </c>
      <c r="N337" t="s">
        <v>29</v>
      </c>
    </row>
    <row r="338" spans="1:14" ht="115.5" x14ac:dyDescent="0.3">
      <c r="A338">
        <v>36</v>
      </c>
      <c r="B338">
        <v>126089</v>
      </c>
      <c r="C338" t="s">
        <v>1275</v>
      </c>
      <c r="D338" t="s">
        <v>1280</v>
      </c>
      <c r="E338" t="s">
        <v>14</v>
      </c>
      <c r="F338" t="s">
        <v>809</v>
      </c>
      <c r="G338" t="s">
        <v>139</v>
      </c>
      <c r="H338" t="s">
        <v>17</v>
      </c>
      <c r="I338" t="s">
        <v>18</v>
      </c>
      <c r="J338" t="s">
        <v>1281</v>
      </c>
      <c r="K338" s="1" t="s">
        <v>1282</v>
      </c>
      <c r="L338" t="s">
        <v>29</v>
      </c>
      <c r="M338" t="s">
        <v>1283</v>
      </c>
      <c r="N338" t="s">
        <v>29</v>
      </c>
    </row>
    <row r="339" spans="1:14" ht="115.5" x14ac:dyDescent="0.3">
      <c r="A339">
        <v>36</v>
      </c>
      <c r="B339">
        <v>126089</v>
      </c>
      <c r="C339" t="s">
        <v>1275</v>
      </c>
      <c r="D339" t="s">
        <v>1284</v>
      </c>
      <c r="E339" t="s">
        <v>14</v>
      </c>
      <c r="F339" t="s">
        <v>1277</v>
      </c>
      <c r="G339" t="s">
        <v>29</v>
      </c>
      <c r="H339" t="s">
        <v>17</v>
      </c>
      <c r="I339" t="s">
        <v>155</v>
      </c>
      <c r="J339" t="s">
        <v>17</v>
      </c>
      <c r="K339" s="1" t="s">
        <v>1285</v>
      </c>
      <c r="L339" t="s">
        <v>29</v>
      </c>
      <c r="M339" t="s">
        <v>1283</v>
      </c>
      <c r="N339" t="s">
        <v>29</v>
      </c>
    </row>
    <row r="340" spans="1:14" ht="49.5" x14ac:dyDescent="0.3">
      <c r="A340">
        <v>36</v>
      </c>
      <c r="B340">
        <v>126089</v>
      </c>
      <c r="C340" t="s">
        <v>1275</v>
      </c>
      <c r="D340" t="s">
        <v>1286</v>
      </c>
      <c r="E340" t="s">
        <v>14</v>
      </c>
      <c r="F340" t="s">
        <v>1123</v>
      </c>
      <c r="G340" t="s">
        <v>29</v>
      </c>
      <c r="H340" t="s">
        <v>154</v>
      </c>
      <c r="I340" t="s">
        <v>155</v>
      </c>
      <c r="J340" t="s">
        <v>29</v>
      </c>
      <c r="K340" s="1" t="s">
        <v>1287</v>
      </c>
      <c r="L340" t="s">
        <v>29</v>
      </c>
      <c r="M340" t="s">
        <v>1283</v>
      </c>
      <c r="N340" t="s">
        <v>29</v>
      </c>
    </row>
    <row r="341" spans="1:14" hidden="1" x14ac:dyDescent="0.3">
      <c r="A341">
        <v>44</v>
      </c>
      <c r="B341">
        <v>116949</v>
      </c>
      <c r="C341" t="s">
        <v>1288</v>
      </c>
      <c r="D341" t="s">
        <v>1289</v>
      </c>
      <c r="E341" t="s">
        <v>14</v>
      </c>
      <c r="F341" t="s">
        <v>601</v>
      </c>
      <c r="G341" t="s">
        <v>16</v>
      </c>
      <c r="H341" t="s">
        <v>17</v>
      </c>
      <c r="I341" t="s">
        <v>18</v>
      </c>
      <c r="J341" t="s">
        <v>556</v>
      </c>
      <c r="K341" t="s">
        <v>1290</v>
      </c>
      <c r="L341" t="s">
        <v>373</v>
      </c>
      <c r="M341" t="s">
        <v>1291</v>
      </c>
      <c r="N341" s="2">
        <v>46108</v>
      </c>
    </row>
    <row r="342" spans="1:14" hidden="1" x14ac:dyDescent="0.3">
      <c r="A342">
        <v>44</v>
      </c>
      <c r="B342">
        <v>116949</v>
      </c>
      <c r="C342" t="s">
        <v>1288</v>
      </c>
      <c r="D342" t="s">
        <v>1292</v>
      </c>
      <c r="E342" t="s">
        <v>14</v>
      </c>
      <c r="F342" t="s">
        <v>338</v>
      </c>
      <c r="G342" t="s">
        <v>68</v>
      </c>
      <c r="H342" t="s">
        <v>26</v>
      </c>
      <c r="I342" t="s">
        <v>18</v>
      </c>
      <c r="J342" t="s">
        <v>1293</v>
      </c>
      <c r="K342" t="s">
        <v>1294</v>
      </c>
      <c r="L342" t="s">
        <v>29</v>
      </c>
      <c r="M342" t="s">
        <v>1295</v>
      </c>
      <c r="N342" t="s">
        <v>29</v>
      </c>
    </row>
    <row r="343" spans="1:14" hidden="1" x14ac:dyDescent="0.3">
      <c r="A343">
        <v>44</v>
      </c>
      <c r="B343">
        <v>116949</v>
      </c>
      <c r="C343" t="s">
        <v>1288</v>
      </c>
      <c r="D343" t="s">
        <v>1296</v>
      </c>
      <c r="E343" t="s">
        <v>14</v>
      </c>
      <c r="F343" t="s">
        <v>1297</v>
      </c>
      <c r="G343" t="s">
        <v>68</v>
      </c>
      <c r="H343" t="s">
        <v>26</v>
      </c>
      <c r="I343" t="s">
        <v>18</v>
      </c>
      <c r="J343" t="s">
        <v>1298</v>
      </c>
      <c r="K343" t="s">
        <v>1294</v>
      </c>
      <c r="L343" t="s">
        <v>29</v>
      </c>
      <c r="M343" t="s">
        <v>1299</v>
      </c>
      <c r="N343" t="s">
        <v>29</v>
      </c>
    </row>
    <row r="344" spans="1:14" hidden="1" x14ac:dyDescent="0.3">
      <c r="A344">
        <v>44</v>
      </c>
      <c r="B344">
        <v>116949</v>
      </c>
      <c r="C344" t="s">
        <v>1288</v>
      </c>
      <c r="D344" t="s">
        <v>1300</v>
      </c>
      <c r="E344" t="s">
        <v>14</v>
      </c>
      <c r="F344" t="s">
        <v>1301</v>
      </c>
      <c r="G344" t="s">
        <v>68</v>
      </c>
      <c r="H344" t="s">
        <v>26</v>
      </c>
      <c r="I344" t="s">
        <v>18</v>
      </c>
      <c r="J344" t="s">
        <v>1302</v>
      </c>
      <c r="K344" t="s">
        <v>1303</v>
      </c>
      <c r="L344" t="s">
        <v>29</v>
      </c>
      <c r="M344" t="s">
        <v>1304</v>
      </c>
      <c r="N344" t="s">
        <v>29</v>
      </c>
    </row>
    <row r="345" spans="1:14" hidden="1" x14ac:dyDescent="0.3">
      <c r="A345">
        <v>44</v>
      </c>
      <c r="B345">
        <v>116949</v>
      </c>
      <c r="C345" t="s">
        <v>1288</v>
      </c>
      <c r="D345" t="s">
        <v>1305</v>
      </c>
      <c r="E345" t="s">
        <v>162</v>
      </c>
      <c r="F345" t="s">
        <v>42</v>
      </c>
      <c r="G345" t="s">
        <v>68</v>
      </c>
      <c r="H345" t="s">
        <v>26</v>
      </c>
      <c r="I345" t="s">
        <v>18</v>
      </c>
      <c r="J345" t="s">
        <v>1306</v>
      </c>
      <c r="K345" t="s">
        <v>1307</v>
      </c>
      <c r="L345" t="s">
        <v>29</v>
      </c>
      <c r="M345" t="s">
        <v>1308</v>
      </c>
      <c r="N345" t="s">
        <v>29</v>
      </c>
    </row>
    <row r="346" spans="1:14" hidden="1" x14ac:dyDescent="0.3">
      <c r="A346">
        <v>44</v>
      </c>
      <c r="B346">
        <v>116949</v>
      </c>
      <c r="C346" t="s">
        <v>1288</v>
      </c>
      <c r="D346" t="s">
        <v>1309</v>
      </c>
      <c r="E346" t="s">
        <v>14</v>
      </c>
      <c r="F346" t="s">
        <v>1045</v>
      </c>
      <c r="G346" t="s">
        <v>68</v>
      </c>
      <c r="H346" t="s">
        <v>26</v>
      </c>
      <c r="I346" t="s">
        <v>18</v>
      </c>
      <c r="J346" t="s">
        <v>1310</v>
      </c>
      <c r="K346" t="s">
        <v>1311</v>
      </c>
      <c r="L346" t="s">
        <v>29</v>
      </c>
      <c r="M346" t="s">
        <v>1312</v>
      </c>
      <c r="N346" t="s">
        <v>29</v>
      </c>
    </row>
    <row r="347" spans="1:14" hidden="1" x14ac:dyDescent="0.3">
      <c r="A347">
        <v>44</v>
      </c>
      <c r="B347">
        <v>116949</v>
      </c>
      <c r="C347" t="s">
        <v>1288</v>
      </c>
      <c r="D347" t="s">
        <v>1313</v>
      </c>
      <c r="E347" t="s">
        <v>14</v>
      </c>
      <c r="F347" t="s">
        <v>623</v>
      </c>
      <c r="G347" t="s">
        <v>68</v>
      </c>
      <c r="H347" t="s">
        <v>26</v>
      </c>
      <c r="I347" t="s">
        <v>18</v>
      </c>
      <c r="J347" t="s">
        <v>1314</v>
      </c>
      <c r="K347" t="s">
        <v>1315</v>
      </c>
      <c r="L347" t="s">
        <v>29</v>
      </c>
      <c r="M347" t="s">
        <v>1316</v>
      </c>
      <c r="N347" t="s">
        <v>29</v>
      </c>
    </row>
    <row r="348" spans="1:14" hidden="1" x14ac:dyDescent="0.3">
      <c r="A348">
        <v>44</v>
      </c>
      <c r="B348">
        <v>116949</v>
      </c>
      <c r="C348" t="s">
        <v>1288</v>
      </c>
      <c r="D348" t="s">
        <v>1317</v>
      </c>
      <c r="E348" t="s">
        <v>14</v>
      </c>
      <c r="F348" t="s">
        <v>1318</v>
      </c>
      <c r="G348" t="s">
        <v>68</v>
      </c>
      <c r="H348" t="s">
        <v>26</v>
      </c>
      <c r="I348" t="s">
        <v>18</v>
      </c>
      <c r="J348" t="s">
        <v>1319</v>
      </c>
      <c r="K348" t="s">
        <v>1315</v>
      </c>
      <c r="L348" t="s">
        <v>29</v>
      </c>
      <c r="M348" t="s">
        <v>1320</v>
      </c>
      <c r="N348" t="s">
        <v>29</v>
      </c>
    </row>
    <row r="349" spans="1:14" hidden="1" x14ac:dyDescent="0.3">
      <c r="A349">
        <v>44</v>
      </c>
      <c r="B349">
        <v>116949</v>
      </c>
      <c r="C349" t="s">
        <v>1288</v>
      </c>
      <c r="D349" t="s">
        <v>1321</v>
      </c>
      <c r="E349" t="s">
        <v>14</v>
      </c>
      <c r="F349" t="s">
        <v>926</v>
      </c>
      <c r="G349" t="s">
        <v>139</v>
      </c>
      <c r="H349" t="s">
        <v>26</v>
      </c>
      <c r="I349" t="s">
        <v>18</v>
      </c>
      <c r="J349" t="s">
        <v>1322</v>
      </c>
      <c r="K349" t="s">
        <v>1311</v>
      </c>
      <c r="L349" t="s">
        <v>29</v>
      </c>
      <c r="M349" t="s">
        <v>1323</v>
      </c>
      <c r="N349" t="s">
        <v>29</v>
      </c>
    </row>
    <row r="350" spans="1:14" hidden="1" x14ac:dyDescent="0.3">
      <c r="A350">
        <v>44</v>
      </c>
      <c r="B350">
        <v>116949</v>
      </c>
      <c r="C350" t="s">
        <v>1288</v>
      </c>
      <c r="D350" t="s">
        <v>1324</v>
      </c>
      <c r="E350" t="s">
        <v>14</v>
      </c>
      <c r="F350" t="s">
        <v>1325</v>
      </c>
      <c r="G350" t="s">
        <v>139</v>
      </c>
      <c r="H350" t="s">
        <v>26</v>
      </c>
      <c r="I350" t="s">
        <v>18</v>
      </c>
      <c r="J350" t="s">
        <v>1326</v>
      </c>
      <c r="K350" t="s">
        <v>1311</v>
      </c>
      <c r="L350" t="s">
        <v>29</v>
      </c>
      <c r="M350" t="s">
        <v>1327</v>
      </c>
      <c r="N350" t="s">
        <v>29</v>
      </c>
    </row>
    <row r="351" spans="1:14" hidden="1" x14ac:dyDescent="0.3">
      <c r="A351">
        <v>44</v>
      </c>
      <c r="B351">
        <v>116949</v>
      </c>
      <c r="C351" t="s">
        <v>1288</v>
      </c>
      <c r="D351" t="s">
        <v>1328</v>
      </c>
      <c r="E351" t="s">
        <v>14</v>
      </c>
      <c r="F351" t="s">
        <v>100</v>
      </c>
      <c r="G351" t="s">
        <v>139</v>
      </c>
      <c r="H351" t="s">
        <v>26</v>
      </c>
      <c r="I351" t="s">
        <v>18</v>
      </c>
      <c r="J351" t="s">
        <v>1329</v>
      </c>
      <c r="K351" t="s">
        <v>1294</v>
      </c>
      <c r="L351" t="s">
        <v>29</v>
      </c>
      <c r="M351" t="s">
        <v>1330</v>
      </c>
      <c r="N351" t="s">
        <v>29</v>
      </c>
    </row>
    <row r="352" spans="1:14" hidden="1" x14ac:dyDescent="0.3">
      <c r="A352">
        <v>44</v>
      </c>
      <c r="B352">
        <v>116949</v>
      </c>
      <c r="C352" t="s">
        <v>1288</v>
      </c>
      <c r="D352" t="s">
        <v>1331</v>
      </c>
      <c r="E352" t="s">
        <v>14</v>
      </c>
      <c r="F352" t="s">
        <v>601</v>
      </c>
      <c r="G352" t="s">
        <v>409</v>
      </c>
      <c r="H352" t="s">
        <v>17</v>
      </c>
      <c r="I352" t="s">
        <v>18</v>
      </c>
      <c r="J352" t="s">
        <v>556</v>
      </c>
      <c r="K352" t="s">
        <v>1332</v>
      </c>
      <c r="L352" t="s">
        <v>29</v>
      </c>
      <c r="M352" t="s">
        <v>1295</v>
      </c>
      <c r="N352" s="2">
        <v>45745</v>
      </c>
    </row>
    <row r="353" spans="1:14" hidden="1" x14ac:dyDescent="0.3">
      <c r="A353">
        <v>44</v>
      </c>
      <c r="B353">
        <v>116949</v>
      </c>
      <c r="C353" t="s">
        <v>1288</v>
      </c>
      <c r="D353" t="s">
        <v>1333</v>
      </c>
      <c r="E353" t="s">
        <v>14</v>
      </c>
      <c r="F353" t="s">
        <v>158</v>
      </c>
      <c r="G353" t="s">
        <v>139</v>
      </c>
      <c r="H353" t="s">
        <v>26</v>
      </c>
      <c r="I353" t="s">
        <v>18</v>
      </c>
      <c r="J353" t="s">
        <v>1334</v>
      </c>
      <c r="K353" t="s">
        <v>1294</v>
      </c>
      <c r="L353" t="s">
        <v>29</v>
      </c>
      <c r="M353" t="s">
        <v>1335</v>
      </c>
      <c r="N353" t="s">
        <v>29</v>
      </c>
    </row>
    <row r="354" spans="1:14" hidden="1" x14ac:dyDescent="0.3">
      <c r="A354">
        <v>44</v>
      </c>
      <c r="B354">
        <v>116949</v>
      </c>
      <c r="C354" t="s">
        <v>1288</v>
      </c>
      <c r="D354" t="s">
        <v>1336</v>
      </c>
      <c r="E354" t="s">
        <v>14</v>
      </c>
      <c r="F354" t="s">
        <v>402</v>
      </c>
      <c r="G354" t="s">
        <v>139</v>
      </c>
      <c r="H354" t="s">
        <v>26</v>
      </c>
      <c r="I354" t="s">
        <v>18</v>
      </c>
      <c r="J354" t="s">
        <v>1337</v>
      </c>
      <c r="K354" t="s">
        <v>1311</v>
      </c>
      <c r="L354" t="s">
        <v>29</v>
      </c>
      <c r="M354" t="s">
        <v>1338</v>
      </c>
      <c r="N354" t="s">
        <v>29</v>
      </c>
    </row>
    <row r="355" spans="1:14" hidden="1" x14ac:dyDescent="0.3">
      <c r="A355">
        <v>44</v>
      </c>
      <c r="B355">
        <v>116949</v>
      </c>
      <c r="C355" t="s">
        <v>1288</v>
      </c>
      <c r="D355" t="s">
        <v>1339</v>
      </c>
      <c r="E355" t="s">
        <v>14</v>
      </c>
      <c r="F355" t="s">
        <v>977</v>
      </c>
      <c r="G355" t="s">
        <v>139</v>
      </c>
      <c r="H355" t="s">
        <v>26</v>
      </c>
      <c r="I355" t="s">
        <v>18</v>
      </c>
      <c r="J355" t="s">
        <v>1340</v>
      </c>
      <c r="K355" t="s">
        <v>1311</v>
      </c>
      <c r="L355" t="s">
        <v>29</v>
      </c>
      <c r="M355" t="s">
        <v>1341</v>
      </c>
      <c r="N355" t="s">
        <v>29</v>
      </c>
    </row>
    <row r="356" spans="1:14" hidden="1" x14ac:dyDescent="0.3">
      <c r="A356">
        <v>44</v>
      </c>
      <c r="B356">
        <v>116949</v>
      </c>
      <c r="C356" t="s">
        <v>1288</v>
      </c>
      <c r="D356" t="s">
        <v>1342</v>
      </c>
      <c r="E356" t="s">
        <v>14</v>
      </c>
      <c r="F356" t="s">
        <v>1343</v>
      </c>
      <c r="G356" t="s">
        <v>139</v>
      </c>
      <c r="H356" t="s">
        <v>26</v>
      </c>
      <c r="I356" t="s">
        <v>18</v>
      </c>
      <c r="J356" t="s">
        <v>1344</v>
      </c>
      <c r="K356" t="s">
        <v>1345</v>
      </c>
      <c r="L356" t="s">
        <v>29</v>
      </c>
      <c r="M356" t="s">
        <v>1346</v>
      </c>
      <c r="N356" t="s">
        <v>29</v>
      </c>
    </row>
    <row r="357" spans="1:14" hidden="1" x14ac:dyDescent="0.3">
      <c r="A357">
        <v>44</v>
      </c>
      <c r="B357">
        <v>116949</v>
      </c>
      <c r="C357" t="s">
        <v>1288</v>
      </c>
      <c r="D357" t="s">
        <v>1347</v>
      </c>
      <c r="E357" t="s">
        <v>14</v>
      </c>
      <c r="F357" t="s">
        <v>209</v>
      </c>
      <c r="G357" t="s">
        <v>139</v>
      </c>
      <c r="H357" t="s">
        <v>26</v>
      </c>
      <c r="I357" t="s">
        <v>18</v>
      </c>
      <c r="J357" t="s">
        <v>1348</v>
      </c>
      <c r="K357" t="s">
        <v>1349</v>
      </c>
      <c r="L357" t="s">
        <v>29</v>
      </c>
      <c r="M357" t="s">
        <v>1350</v>
      </c>
      <c r="N357" t="s">
        <v>29</v>
      </c>
    </row>
    <row r="358" spans="1:14" hidden="1" x14ac:dyDescent="0.3">
      <c r="A358">
        <v>44</v>
      </c>
      <c r="B358">
        <v>116949</v>
      </c>
      <c r="C358" t="s">
        <v>1288</v>
      </c>
      <c r="D358" t="s">
        <v>1351</v>
      </c>
      <c r="E358" t="s">
        <v>14</v>
      </c>
      <c r="F358" t="s">
        <v>215</v>
      </c>
      <c r="G358" t="s">
        <v>139</v>
      </c>
      <c r="H358" t="s">
        <v>26</v>
      </c>
      <c r="I358" t="s">
        <v>18</v>
      </c>
      <c r="J358" t="s">
        <v>1352</v>
      </c>
      <c r="K358" t="s">
        <v>1349</v>
      </c>
      <c r="L358" t="s">
        <v>29</v>
      </c>
      <c r="M358" t="s">
        <v>1353</v>
      </c>
      <c r="N358" t="s">
        <v>29</v>
      </c>
    </row>
    <row r="359" spans="1:14" hidden="1" x14ac:dyDescent="0.3">
      <c r="A359">
        <v>44</v>
      </c>
      <c r="B359">
        <v>116949</v>
      </c>
      <c r="C359" t="s">
        <v>1288</v>
      </c>
      <c r="D359" t="s">
        <v>1354</v>
      </c>
      <c r="E359" t="s">
        <v>14</v>
      </c>
      <c r="F359" t="s">
        <v>1355</v>
      </c>
      <c r="G359" t="s">
        <v>139</v>
      </c>
      <c r="H359" t="s">
        <v>26</v>
      </c>
      <c r="I359" t="s">
        <v>18</v>
      </c>
      <c r="J359" t="s">
        <v>1356</v>
      </c>
      <c r="K359" t="s">
        <v>1345</v>
      </c>
      <c r="L359" t="s">
        <v>29</v>
      </c>
      <c r="M359" t="s">
        <v>1357</v>
      </c>
      <c r="N359" t="s">
        <v>29</v>
      </c>
    </row>
    <row r="360" spans="1:14" hidden="1" x14ac:dyDescent="0.3">
      <c r="A360">
        <v>44</v>
      </c>
      <c r="B360">
        <v>116949</v>
      </c>
      <c r="C360" t="s">
        <v>1288</v>
      </c>
      <c r="D360" t="s">
        <v>1358</v>
      </c>
      <c r="E360" t="s">
        <v>14</v>
      </c>
      <c r="F360" t="s">
        <v>201</v>
      </c>
      <c r="G360" t="s">
        <v>139</v>
      </c>
      <c r="H360" t="s">
        <v>26</v>
      </c>
      <c r="I360" t="s">
        <v>18</v>
      </c>
      <c r="J360" t="s">
        <v>1359</v>
      </c>
      <c r="K360" t="s">
        <v>1349</v>
      </c>
      <c r="L360" t="s">
        <v>29</v>
      </c>
      <c r="M360" t="s">
        <v>696</v>
      </c>
      <c r="N360" t="s">
        <v>29</v>
      </c>
    </row>
    <row r="361" spans="1:14" hidden="1" x14ac:dyDescent="0.3">
      <c r="A361">
        <v>44</v>
      </c>
      <c r="B361">
        <v>116949</v>
      </c>
      <c r="C361" t="s">
        <v>1288</v>
      </c>
      <c r="D361" t="s">
        <v>1360</v>
      </c>
      <c r="E361" t="s">
        <v>14</v>
      </c>
      <c r="F361" t="s">
        <v>1361</v>
      </c>
      <c r="G361" t="s">
        <v>139</v>
      </c>
      <c r="H361" t="s">
        <v>26</v>
      </c>
      <c r="I361" t="s">
        <v>18</v>
      </c>
      <c r="J361" t="s">
        <v>1362</v>
      </c>
      <c r="K361" t="s">
        <v>1349</v>
      </c>
      <c r="L361" t="s">
        <v>29</v>
      </c>
      <c r="M361" t="s">
        <v>1363</v>
      </c>
      <c r="N361" t="s">
        <v>29</v>
      </c>
    </row>
    <row r="362" spans="1:14" hidden="1" x14ac:dyDescent="0.3">
      <c r="A362">
        <v>44</v>
      </c>
      <c r="B362">
        <v>116949</v>
      </c>
      <c r="C362" t="s">
        <v>1288</v>
      </c>
      <c r="D362" t="s">
        <v>1364</v>
      </c>
      <c r="E362" t="s">
        <v>14</v>
      </c>
      <c r="F362" t="s">
        <v>236</v>
      </c>
      <c r="G362" t="s">
        <v>139</v>
      </c>
      <c r="H362" t="s">
        <v>26</v>
      </c>
      <c r="I362" t="s">
        <v>18</v>
      </c>
      <c r="J362" t="s">
        <v>1365</v>
      </c>
      <c r="K362" t="s">
        <v>1366</v>
      </c>
      <c r="L362" t="s">
        <v>29</v>
      </c>
      <c r="M362" t="s">
        <v>1367</v>
      </c>
      <c r="N362" t="s">
        <v>29</v>
      </c>
    </row>
    <row r="363" spans="1:14" hidden="1" x14ac:dyDescent="0.3">
      <c r="A363">
        <v>44</v>
      </c>
      <c r="B363">
        <v>116949</v>
      </c>
      <c r="C363" t="s">
        <v>1288</v>
      </c>
      <c r="D363" t="s">
        <v>1368</v>
      </c>
      <c r="E363" t="s">
        <v>14</v>
      </c>
      <c r="F363" t="s">
        <v>402</v>
      </c>
      <c r="G363" t="s">
        <v>478</v>
      </c>
      <c r="H363" t="s">
        <v>478</v>
      </c>
      <c r="I363" t="s">
        <v>18</v>
      </c>
      <c r="J363" t="s">
        <v>478</v>
      </c>
      <c r="K363" t="s">
        <v>1369</v>
      </c>
      <c r="L363" t="s">
        <v>29</v>
      </c>
      <c r="M363" t="s">
        <v>1370</v>
      </c>
      <c r="N363" s="2">
        <v>46105</v>
      </c>
    </row>
    <row r="364" spans="1:14" hidden="1" x14ac:dyDescent="0.3">
      <c r="A364">
        <v>44</v>
      </c>
      <c r="B364">
        <v>116949</v>
      </c>
      <c r="C364" t="s">
        <v>1288</v>
      </c>
      <c r="D364" t="s">
        <v>1371</v>
      </c>
      <c r="E364" t="s">
        <v>14</v>
      </c>
      <c r="F364" t="s">
        <v>1372</v>
      </c>
      <c r="G364" t="s">
        <v>139</v>
      </c>
      <c r="H364" t="s">
        <v>26</v>
      </c>
      <c r="I364" t="s">
        <v>18</v>
      </c>
      <c r="J364" t="s">
        <v>1373</v>
      </c>
      <c r="K364" t="s">
        <v>1315</v>
      </c>
      <c r="L364" t="s">
        <v>29</v>
      </c>
      <c r="M364" t="s">
        <v>681</v>
      </c>
      <c r="N364" t="s">
        <v>29</v>
      </c>
    </row>
    <row r="365" spans="1:14" hidden="1" x14ac:dyDescent="0.3">
      <c r="A365">
        <v>44</v>
      </c>
      <c r="B365">
        <v>116949</v>
      </c>
      <c r="C365" t="s">
        <v>1288</v>
      </c>
      <c r="D365" t="s">
        <v>1374</v>
      </c>
      <c r="E365" t="s">
        <v>14</v>
      </c>
      <c r="F365" t="s">
        <v>1045</v>
      </c>
      <c r="G365" t="s">
        <v>139</v>
      </c>
      <c r="H365" t="s">
        <v>26</v>
      </c>
      <c r="I365" t="s">
        <v>18</v>
      </c>
      <c r="J365" t="s">
        <v>1375</v>
      </c>
      <c r="K365" t="s">
        <v>1345</v>
      </c>
      <c r="L365" t="s">
        <v>29</v>
      </c>
      <c r="M365" t="s">
        <v>1376</v>
      </c>
      <c r="N365" t="s">
        <v>29</v>
      </c>
    </row>
    <row r="366" spans="1:14" hidden="1" x14ac:dyDescent="0.3">
      <c r="A366">
        <v>44</v>
      </c>
      <c r="B366">
        <v>116949</v>
      </c>
      <c r="C366" t="s">
        <v>1288</v>
      </c>
      <c r="D366" t="s">
        <v>1377</v>
      </c>
      <c r="E366" t="s">
        <v>14</v>
      </c>
      <c r="F366" t="s">
        <v>97</v>
      </c>
      <c r="G366" t="s">
        <v>139</v>
      </c>
      <c r="H366" t="s">
        <v>26</v>
      </c>
      <c r="I366" t="s">
        <v>18</v>
      </c>
      <c r="J366" t="s">
        <v>1378</v>
      </c>
      <c r="K366" t="s">
        <v>1345</v>
      </c>
      <c r="L366" t="s">
        <v>29</v>
      </c>
      <c r="M366" t="s">
        <v>1379</v>
      </c>
      <c r="N366" t="s">
        <v>29</v>
      </c>
    </row>
    <row r="367" spans="1:14" hidden="1" x14ac:dyDescent="0.3">
      <c r="A367">
        <v>44</v>
      </c>
      <c r="B367">
        <v>116949</v>
      </c>
      <c r="C367" t="s">
        <v>1288</v>
      </c>
      <c r="D367" t="s">
        <v>1380</v>
      </c>
      <c r="E367" t="s">
        <v>14</v>
      </c>
      <c r="F367" t="s">
        <v>551</v>
      </c>
      <c r="G367" t="s">
        <v>139</v>
      </c>
      <c r="H367" t="s">
        <v>26</v>
      </c>
      <c r="I367" t="s">
        <v>18</v>
      </c>
      <c r="J367" t="s">
        <v>1381</v>
      </c>
      <c r="K367" t="s">
        <v>1345</v>
      </c>
      <c r="L367" t="s">
        <v>29</v>
      </c>
      <c r="M367" t="s">
        <v>1382</v>
      </c>
      <c r="N367" t="s">
        <v>29</v>
      </c>
    </row>
    <row r="368" spans="1:14" hidden="1" x14ac:dyDescent="0.3">
      <c r="A368">
        <v>44</v>
      </c>
      <c r="B368">
        <v>116949</v>
      </c>
      <c r="C368" t="s">
        <v>1288</v>
      </c>
      <c r="D368" t="s">
        <v>1383</v>
      </c>
      <c r="E368" t="s">
        <v>14</v>
      </c>
      <c r="F368" t="s">
        <v>424</v>
      </c>
      <c r="G368" t="s">
        <v>139</v>
      </c>
      <c r="H368" t="s">
        <v>26</v>
      </c>
      <c r="I368" t="s">
        <v>18</v>
      </c>
      <c r="J368" t="s">
        <v>1384</v>
      </c>
      <c r="K368" t="s">
        <v>1345</v>
      </c>
      <c r="L368" t="s">
        <v>29</v>
      </c>
      <c r="M368" t="s">
        <v>1385</v>
      </c>
      <c r="N368" t="s">
        <v>29</v>
      </c>
    </row>
    <row r="369" spans="1:14" hidden="1" x14ac:dyDescent="0.3">
      <c r="A369">
        <v>44</v>
      </c>
      <c r="B369">
        <v>116949</v>
      </c>
      <c r="C369" t="s">
        <v>1288</v>
      </c>
      <c r="D369" t="s">
        <v>1386</v>
      </c>
      <c r="E369" t="s">
        <v>14</v>
      </c>
      <c r="F369" t="s">
        <v>299</v>
      </c>
      <c r="G369" t="s">
        <v>139</v>
      </c>
      <c r="H369" t="s">
        <v>26</v>
      </c>
      <c r="I369" t="s">
        <v>18</v>
      </c>
      <c r="J369" t="s">
        <v>1387</v>
      </c>
      <c r="K369" t="s">
        <v>1345</v>
      </c>
      <c r="L369" t="s">
        <v>29</v>
      </c>
      <c r="M369" t="s">
        <v>1388</v>
      </c>
      <c r="N369" t="s">
        <v>29</v>
      </c>
    </row>
    <row r="370" spans="1:14" hidden="1" x14ac:dyDescent="0.3">
      <c r="A370">
        <v>44</v>
      </c>
      <c r="B370">
        <v>116949</v>
      </c>
      <c r="C370" t="s">
        <v>1288</v>
      </c>
      <c r="D370" t="s">
        <v>1389</v>
      </c>
      <c r="E370" t="s">
        <v>14</v>
      </c>
      <c r="F370" t="s">
        <v>398</v>
      </c>
      <c r="G370" t="s">
        <v>139</v>
      </c>
      <c r="H370" t="s">
        <v>26</v>
      </c>
      <c r="I370" t="s">
        <v>18</v>
      </c>
      <c r="J370" t="s">
        <v>1390</v>
      </c>
      <c r="K370" t="s">
        <v>1391</v>
      </c>
      <c r="L370" t="s">
        <v>29</v>
      </c>
      <c r="M370" t="s">
        <v>1353</v>
      </c>
      <c r="N370" t="s">
        <v>29</v>
      </c>
    </row>
    <row r="371" spans="1:14" hidden="1" x14ac:dyDescent="0.3">
      <c r="A371">
        <v>44</v>
      </c>
      <c r="B371">
        <v>116949</v>
      </c>
      <c r="C371" t="s">
        <v>1288</v>
      </c>
      <c r="D371" t="s">
        <v>1392</v>
      </c>
      <c r="E371" t="s">
        <v>14</v>
      </c>
      <c r="F371" t="s">
        <v>1393</v>
      </c>
      <c r="G371" t="s">
        <v>139</v>
      </c>
      <c r="H371" t="s">
        <v>26</v>
      </c>
      <c r="I371" t="s">
        <v>18</v>
      </c>
      <c r="J371" t="s">
        <v>1394</v>
      </c>
      <c r="K371" t="s">
        <v>1391</v>
      </c>
      <c r="L371" t="s">
        <v>29</v>
      </c>
      <c r="M371" t="s">
        <v>1379</v>
      </c>
      <c r="N371" t="s">
        <v>29</v>
      </c>
    </row>
    <row r="372" spans="1:14" hidden="1" x14ac:dyDescent="0.3">
      <c r="A372">
        <v>44</v>
      </c>
      <c r="B372">
        <v>116949</v>
      </c>
      <c r="C372" t="s">
        <v>1288</v>
      </c>
      <c r="D372" t="s">
        <v>1395</v>
      </c>
      <c r="E372" t="s">
        <v>14</v>
      </c>
      <c r="F372" t="s">
        <v>1393</v>
      </c>
      <c r="G372" t="s">
        <v>32</v>
      </c>
      <c r="H372" t="s">
        <v>26</v>
      </c>
      <c r="I372" t="s">
        <v>18</v>
      </c>
      <c r="J372" t="s">
        <v>1396</v>
      </c>
      <c r="K372" t="s">
        <v>1349</v>
      </c>
      <c r="L372" t="s">
        <v>29</v>
      </c>
      <c r="M372" t="s">
        <v>1397</v>
      </c>
      <c r="N372" t="s">
        <v>29</v>
      </c>
    </row>
    <row r="373" spans="1:14" hidden="1" x14ac:dyDescent="0.3">
      <c r="A373">
        <v>44</v>
      </c>
      <c r="B373">
        <v>116949</v>
      </c>
      <c r="C373" t="s">
        <v>1288</v>
      </c>
      <c r="D373" t="s">
        <v>1398</v>
      </c>
      <c r="E373" t="s">
        <v>14</v>
      </c>
      <c r="F373" t="s">
        <v>338</v>
      </c>
      <c r="G373" t="s">
        <v>32</v>
      </c>
      <c r="H373" t="s">
        <v>26</v>
      </c>
      <c r="I373" t="s">
        <v>18</v>
      </c>
      <c r="J373" t="s">
        <v>1399</v>
      </c>
      <c r="K373" t="s">
        <v>1345</v>
      </c>
      <c r="L373" t="s">
        <v>29</v>
      </c>
      <c r="M373" t="s">
        <v>1400</v>
      </c>
      <c r="N373" t="s">
        <v>29</v>
      </c>
    </row>
    <row r="374" spans="1:14" hidden="1" x14ac:dyDescent="0.3">
      <c r="A374">
        <v>44</v>
      </c>
      <c r="B374">
        <v>116949</v>
      </c>
      <c r="C374" t="s">
        <v>1288</v>
      </c>
      <c r="D374" t="s">
        <v>1401</v>
      </c>
      <c r="E374" t="s">
        <v>14</v>
      </c>
      <c r="F374" t="s">
        <v>1402</v>
      </c>
      <c r="G374" t="s">
        <v>154</v>
      </c>
      <c r="H374" t="s">
        <v>154</v>
      </c>
      <c r="I374" t="s">
        <v>155</v>
      </c>
      <c r="J374" t="s">
        <v>154</v>
      </c>
      <c r="K374" t="s">
        <v>1403</v>
      </c>
      <c r="L374" t="s">
        <v>29</v>
      </c>
      <c r="M374" t="s">
        <v>1404</v>
      </c>
      <c r="N374" s="2">
        <v>46108</v>
      </c>
    </row>
    <row r="375" spans="1:14" hidden="1" x14ac:dyDescent="0.3">
      <c r="A375">
        <v>44</v>
      </c>
      <c r="B375">
        <v>116949</v>
      </c>
      <c r="C375" t="s">
        <v>1288</v>
      </c>
      <c r="D375" t="s">
        <v>1405</v>
      </c>
      <c r="E375" t="s">
        <v>14</v>
      </c>
      <c r="F375" t="s">
        <v>138</v>
      </c>
      <c r="G375" t="s">
        <v>32</v>
      </c>
      <c r="H375" t="s">
        <v>26</v>
      </c>
      <c r="I375" t="s">
        <v>18</v>
      </c>
      <c r="J375" t="s">
        <v>1406</v>
      </c>
      <c r="K375" t="s">
        <v>1345</v>
      </c>
      <c r="L375" t="s">
        <v>29</v>
      </c>
      <c r="M375" t="s">
        <v>1407</v>
      </c>
      <c r="N375" t="s">
        <v>29</v>
      </c>
    </row>
    <row r="376" spans="1:14" hidden="1" x14ac:dyDescent="0.3">
      <c r="A376">
        <v>44</v>
      </c>
      <c r="B376">
        <v>116949</v>
      </c>
      <c r="C376" t="s">
        <v>1288</v>
      </c>
      <c r="D376" t="s">
        <v>1408</v>
      </c>
      <c r="E376" t="s">
        <v>14</v>
      </c>
      <c r="F376" t="s">
        <v>402</v>
      </c>
      <c r="G376" t="s">
        <v>32</v>
      </c>
      <c r="H376" t="s">
        <v>26</v>
      </c>
      <c r="I376" t="s">
        <v>18</v>
      </c>
      <c r="J376" t="s">
        <v>1409</v>
      </c>
      <c r="K376" t="s">
        <v>1345</v>
      </c>
      <c r="L376" t="s">
        <v>29</v>
      </c>
      <c r="M376" t="s">
        <v>1410</v>
      </c>
      <c r="N376" t="s">
        <v>29</v>
      </c>
    </row>
    <row r="377" spans="1:14" hidden="1" x14ac:dyDescent="0.3">
      <c r="A377">
        <v>44</v>
      </c>
      <c r="B377">
        <v>116949</v>
      </c>
      <c r="C377" t="s">
        <v>1288</v>
      </c>
      <c r="D377" t="s">
        <v>1411</v>
      </c>
      <c r="E377" t="s">
        <v>14</v>
      </c>
      <c r="F377" t="s">
        <v>107</v>
      </c>
      <c r="G377" t="s">
        <v>32</v>
      </c>
      <c r="H377" t="s">
        <v>26</v>
      </c>
      <c r="I377" t="s">
        <v>18</v>
      </c>
      <c r="J377" t="s">
        <v>1412</v>
      </c>
      <c r="K377" t="s">
        <v>1345</v>
      </c>
      <c r="L377" t="s">
        <v>29</v>
      </c>
      <c r="M377" t="s">
        <v>1413</v>
      </c>
      <c r="N377" t="s">
        <v>29</v>
      </c>
    </row>
    <row r="378" spans="1:14" hidden="1" x14ac:dyDescent="0.3">
      <c r="A378">
        <v>44</v>
      </c>
      <c r="B378">
        <v>116949</v>
      </c>
      <c r="C378" t="s">
        <v>1288</v>
      </c>
      <c r="D378" t="s">
        <v>1414</v>
      </c>
      <c r="E378" t="s">
        <v>14</v>
      </c>
      <c r="F378" t="s">
        <v>416</v>
      </c>
      <c r="G378" t="s">
        <v>32</v>
      </c>
      <c r="H378" t="s">
        <v>26</v>
      </c>
      <c r="I378" t="s">
        <v>18</v>
      </c>
      <c r="J378" t="s">
        <v>1415</v>
      </c>
      <c r="K378" t="s">
        <v>1345</v>
      </c>
      <c r="L378" t="s">
        <v>29</v>
      </c>
      <c r="M378" t="s">
        <v>1416</v>
      </c>
      <c r="N378" t="s">
        <v>29</v>
      </c>
    </row>
    <row r="379" spans="1:14" hidden="1" x14ac:dyDescent="0.3">
      <c r="A379">
        <v>44</v>
      </c>
      <c r="B379">
        <v>116949</v>
      </c>
      <c r="C379" t="s">
        <v>1288</v>
      </c>
      <c r="D379" t="s">
        <v>1417</v>
      </c>
      <c r="E379" t="s">
        <v>14</v>
      </c>
      <c r="F379" t="s">
        <v>1418</v>
      </c>
      <c r="G379" t="s">
        <v>32</v>
      </c>
      <c r="H379" t="s">
        <v>26</v>
      </c>
      <c r="I379" t="s">
        <v>18</v>
      </c>
      <c r="J379" t="s">
        <v>1419</v>
      </c>
      <c r="K379" t="s">
        <v>1345</v>
      </c>
      <c r="L379" t="s">
        <v>29</v>
      </c>
      <c r="M379" t="s">
        <v>1357</v>
      </c>
      <c r="N379" t="s">
        <v>29</v>
      </c>
    </row>
    <row r="380" spans="1:14" hidden="1" x14ac:dyDescent="0.3">
      <c r="A380">
        <v>44</v>
      </c>
      <c r="B380">
        <v>116949</v>
      </c>
      <c r="C380" t="s">
        <v>1288</v>
      </c>
      <c r="D380" t="s">
        <v>1420</v>
      </c>
      <c r="E380" t="s">
        <v>14</v>
      </c>
      <c r="F380" t="s">
        <v>1361</v>
      </c>
      <c r="G380" t="s">
        <v>32</v>
      </c>
      <c r="H380" t="s">
        <v>26</v>
      </c>
      <c r="I380" t="s">
        <v>18</v>
      </c>
      <c r="J380" t="s">
        <v>1421</v>
      </c>
      <c r="K380" t="s">
        <v>1345</v>
      </c>
      <c r="L380" t="s">
        <v>29</v>
      </c>
      <c r="M380" t="s">
        <v>1422</v>
      </c>
      <c r="N380" t="s">
        <v>29</v>
      </c>
    </row>
    <row r="381" spans="1:14" hidden="1" x14ac:dyDescent="0.3">
      <c r="A381">
        <v>44</v>
      </c>
      <c r="B381">
        <v>116949</v>
      </c>
      <c r="C381" t="s">
        <v>1288</v>
      </c>
      <c r="D381" t="s">
        <v>1423</v>
      </c>
      <c r="E381" t="s">
        <v>14</v>
      </c>
      <c r="F381" t="s">
        <v>317</v>
      </c>
      <c r="G381" t="s">
        <v>32</v>
      </c>
      <c r="H381" t="s">
        <v>26</v>
      </c>
      <c r="I381" t="s">
        <v>18</v>
      </c>
      <c r="J381" t="s">
        <v>1424</v>
      </c>
      <c r="K381" t="s">
        <v>1345</v>
      </c>
      <c r="L381" t="s">
        <v>29</v>
      </c>
      <c r="M381" t="s">
        <v>1425</v>
      </c>
      <c r="N381" t="s">
        <v>29</v>
      </c>
    </row>
    <row r="382" spans="1:14" hidden="1" x14ac:dyDescent="0.3">
      <c r="A382">
        <v>44</v>
      </c>
      <c r="B382">
        <v>116949</v>
      </c>
      <c r="C382" t="s">
        <v>1288</v>
      </c>
      <c r="D382" t="s">
        <v>1426</v>
      </c>
      <c r="E382" t="s">
        <v>14</v>
      </c>
      <c r="F382" t="s">
        <v>1427</v>
      </c>
      <c r="G382" t="s">
        <v>32</v>
      </c>
      <c r="H382" t="s">
        <v>26</v>
      </c>
      <c r="I382" t="s">
        <v>18</v>
      </c>
      <c r="J382" t="s">
        <v>1428</v>
      </c>
      <c r="K382" t="s">
        <v>1345</v>
      </c>
      <c r="L382" t="s">
        <v>29</v>
      </c>
      <c r="M382" t="s">
        <v>1429</v>
      </c>
      <c r="N382" t="s">
        <v>29</v>
      </c>
    </row>
    <row r="383" spans="1:14" hidden="1" x14ac:dyDescent="0.3">
      <c r="A383">
        <v>44</v>
      </c>
      <c r="B383">
        <v>116949</v>
      </c>
      <c r="C383" t="s">
        <v>1288</v>
      </c>
      <c r="D383" t="s">
        <v>1430</v>
      </c>
      <c r="E383" t="s">
        <v>14</v>
      </c>
      <c r="F383" t="s">
        <v>1431</v>
      </c>
      <c r="G383" t="s">
        <v>32</v>
      </c>
      <c r="H383" t="s">
        <v>26</v>
      </c>
      <c r="I383" t="s">
        <v>18</v>
      </c>
      <c r="J383" t="s">
        <v>1432</v>
      </c>
      <c r="K383" t="s">
        <v>1345</v>
      </c>
      <c r="L383" t="s">
        <v>29</v>
      </c>
      <c r="M383" t="s">
        <v>1433</v>
      </c>
      <c r="N383" t="s">
        <v>29</v>
      </c>
    </row>
    <row r="384" spans="1:14" hidden="1" x14ac:dyDescent="0.3">
      <c r="A384">
        <v>44</v>
      </c>
      <c r="B384">
        <v>116949</v>
      </c>
      <c r="C384" t="s">
        <v>1288</v>
      </c>
      <c r="D384" t="s">
        <v>1434</v>
      </c>
      <c r="E384" t="s">
        <v>14</v>
      </c>
      <c r="F384" t="s">
        <v>302</v>
      </c>
      <c r="G384" t="s">
        <v>32</v>
      </c>
      <c r="H384" t="s">
        <v>26</v>
      </c>
      <c r="I384" t="s">
        <v>18</v>
      </c>
      <c r="J384" t="s">
        <v>1435</v>
      </c>
      <c r="K384" t="s">
        <v>1345</v>
      </c>
      <c r="L384" t="s">
        <v>29</v>
      </c>
      <c r="M384" t="s">
        <v>1436</v>
      </c>
      <c r="N384" t="s">
        <v>29</v>
      </c>
    </row>
    <row r="385" spans="1:14" hidden="1" x14ac:dyDescent="0.3">
      <c r="A385">
        <v>44</v>
      </c>
      <c r="B385">
        <v>116949</v>
      </c>
      <c r="C385" t="s">
        <v>1288</v>
      </c>
      <c r="D385" t="s">
        <v>1437</v>
      </c>
      <c r="E385" t="s">
        <v>14</v>
      </c>
      <c r="F385" t="s">
        <v>1438</v>
      </c>
      <c r="G385" t="s">
        <v>154</v>
      </c>
      <c r="H385" t="s">
        <v>154</v>
      </c>
      <c r="I385" t="s">
        <v>155</v>
      </c>
      <c r="J385" t="s">
        <v>154</v>
      </c>
      <c r="K385" t="s">
        <v>1439</v>
      </c>
      <c r="L385" t="s">
        <v>29</v>
      </c>
      <c r="M385" t="s">
        <v>1440</v>
      </c>
      <c r="N385" s="2">
        <v>46112</v>
      </c>
    </row>
    <row r="386" spans="1:14" hidden="1" x14ac:dyDescent="0.3">
      <c r="A386">
        <v>44</v>
      </c>
      <c r="B386">
        <v>116949</v>
      </c>
      <c r="C386" t="s">
        <v>1288</v>
      </c>
      <c r="D386" t="s">
        <v>1441</v>
      </c>
      <c r="E386" t="s">
        <v>14</v>
      </c>
      <c r="F386" t="s">
        <v>383</v>
      </c>
      <c r="G386" t="s">
        <v>456</v>
      </c>
      <c r="H386" t="s">
        <v>26</v>
      </c>
      <c r="I386" t="s">
        <v>18</v>
      </c>
      <c r="J386" t="s">
        <v>1442</v>
      </c>
      <c r="K386" t="s">
        <v>1391</v>
      </c>
      <c r="L386" t="s">
        <v>29</v>
      </c>
      <c r="M386" t="s">
        <v>668</v>
      </c>
      <c r="N386" t="s">
        <v>29</v>
      </c>
    </row>
    <row r="387" spans="1:14" hidden="1" x14ac:dyDescent="0.3">
      <c r="A387">
        <v>44</v>
      </c>
      <c r="B387">
        <v>116949</v>
      </c>
      <c r="C387" t="s">
        <v>1288</v>
      </c>
      <c r="D387" t="s">
        <v>1443</v>
      </c>
      <c r="E387" t="s">
        <v>14</v>
      </c>
      <c r="F387" t="s">
        <v>100</v>
      </c>
      <c r="G387" t="s">
        <v>456</v>
      </c>
      <c r="H387" t="s">
        <v>26</v>
      </c>
      <c r="I387" t="s">
        <v>18</v>
      </c>
      <c r="J387" t="s">
        <v>1444</v>
      </c>
      <c r="K387" t="s">
        <v>1391</v>
      </c>
      <c r="L387" t="s">
        <v>29</v>
      </c>
      <c r="M387" t="s">
        <v>1445</v>
      </c>
      <c r="N387" t="s">
        <v>29</v>
      </c>
    </row>
    <row r="388" spans="1:14" hidden="1" x14ac:dyDescent="0.3">
      <c r="A388">
        <v>44</v>
      </c>
      <c r="B388">
        <v>116949</v>
      </c>
      <c r="C388" t="s">
        <v>1288</v>
      </c>
      <c r="D388" t="s">
        <v>1446</v>
      </c>
      <c r="E388" t="s">
        <v>14</v>
      </c>
      <c r="F388" t="s">
        <v>961</v>
      </c>
      <c r="G388" t="s">
        <v>68</v>
      </c>
      <c r="H388" t="s">
        <v>17</v>
      </c>
      <c r="I388" t="s">
        <v>18</v>
      </c>
      <c r="J388" t="s">
        <v>1447</v>
      </c>
      <c r="K388" t="s">
        <v>1303</v>
      </c>
      <c r="L388" t="s">
        <v>29</v>
      </c>
      <c r="M388" t="s">
        <v>1448</v>
      </c>
      <c r="N388" s="2">
        <v>46112</v>
      </c>
    </row>
    <row r="389" spans="1:14" hidden="1" x14ac:dyDescent="0.3">
      <c r="A389">
        <v>44</v>
      </c>
      <c r="B389">
        <v>116949</v>
      </c>
      <c r="C389" t="s">
        <v>1288</v>
      </c>
      <c r="D389" t="s">
        <v>1449</v>
      </c>
      <c r="E389" t="s">
        <v>14</v>
      </c>
      <c r="F389" t="s">
        <v>1450</v>
      </c>
      <c r="G389" t="s">
        <v>68</v>
      </c>
      <c r="H389" t="s">
        <v>26</v>
      </c>
      <c r="I389" t="s">
        <v>18</v>
      </c>
      <c r="J389" t="s">
        <v>1451</v>
      </c>
      <c r="K389" t="s">
        <v>1452</v>
      </c>
      <c r="L389" t="s">
        <v>29</v>
      </c>
      <c r="M389" t="s">
        <v>1400</v>
      </c>
      <c r="N389" t="s">
        <v>29</v>
      </c>
    </row>
    <row r="390" spans="1:14" hidden="1" x14ac:dyDescent="0.3">
      <c r="A390">
        <v>44</v>
      </c>
      <c r="B390">
        <v>116949</v>
      </c>
      <c r="C390" t="s">
        <v>1288</v>
      </c>
      <c r="D390" t="s">
        <v>1453</v>
      </c>
      <c r="E390" t="s">
        <v>14</v>
      </c>
      <c r="F390" t="s">
        <v>1454</v>
      </c>
      <c r="G390" t="s">
        <v>68</v>
      </c>
      <c r="H390" t="s">
        <v>26</v>
      </c>
      <c r="I390" t="s">
        <v>18</v>
      </c>
      <c r="J390" t="s">
        <v>1455</v>
      </c>
      <c r="K390" t="s">
        <v>1456</v>
      </c>
      <c r="L390" t="s">
        <v>29</v>
      </c>
      <c r="M390" t="s">
        <v>1330</v>
      </c>
      <c r="N390" t="s">
        <v>29</v>
      </c>
    </row>
    <row r="391" spans="1:14" hidden="1" x14ac:dyDescent="0.3">
      <c r="A391">
        <v>44</v>
      </c>
      <c r="B391">
        <v>116949</v>
      </c>
      <c r="C391" t="s">
        <v>1288</v>
      </c>
      <c r="D391" t="s">
        <v>1457</v>
      </c>
      <c r="E391" t="s">
        <v>14</v>
      </c>
      <c r="F391" t="s">
        <v>209</v>
      </c>
      <c r="G391" t="s">
        <v>68</v>
      </c>
      <c r="H391" t="s">
        <v>26</v>
      </c>
      <c r="I391" t="s">
        <v>18</v>
      </c>
      <c r="J391" t="s">
        <v>1458</v>
      </c>
      <c r="K391" t="s">
        <v>1456</v>
      </c>
      <c r="L391" t="s">
        <v>29</v>
      </c>
      <c r="M391" t="s">
        <v>1459</v>
      </c>
      <c r="N391" t="s">
        <v>29</v>
      </c>
    </row>
    <row r="392" spans="1:14" ht="33" hidden="1" x14ac:dyDescent="0.3">
      <c r="A392">
        <v>675</v>
      </c>
      <c r="B392">
        <v>114154</v>
      </c>
      <c r="C392" t="s">
        <v>1460</v>
      </c>
      <c r="D392" t="s">
        <v>1461</v>
      </c>
      <c r="E392" t="s">
        <v>162</v>
      </c>
      <c r="F392" t="s">
        <v>1462</v>
      </c>
      <c r="G392" t="s">
        <v>1463</v>
      </c>
      <c r="H392" t="s">
        <v>17</v>
      </c>
      <c r="I392" t="s">
        <v>18</v>
      </c>
      <c r="J392" t="s">
        <v>1464</v>
      </c>
      <c r="K392" s="1" t="s">
        <v>1465</v>
      </c>
      <c r="L392" t="s">
        <v>557</v>
      </c>
      <c r="M392" t="s">
        <v>1466</v>
      </c>
      <c r="N392" s="2">
        <v>45745</v>
      </c>
    </row>
    <row r="393" spans="1:14" ht="33" hidden="1" x14ac:dyDescent="0.3">
      <c r="A393">
        <v>675</v>
      </c>
      <c r="B393">
        <v>114154</v>
      </c>
      <c r="C393" t="s">
        <v>1460</v>
      </c>
      <c r="D393" t="s">
        <v>1467</v>
      </c>
      <c r="E393" t="s">
        <v>14</v>
      </c>
      <c r="F393" t="s">
        <v>965</v>
      </c>
      <c r="G393" t="s">
        <v>25</v>
      </c>
      <c r="H393" t="s">
        <v>26</v>
      </c>
      <c r="I393" t="s">
        <v>18</v>
      </c>
      <c r="J393" s="1" t="s">
        <v>1468</v>
      </c>
      <c r="K393" s="1" t="s">
        <v>1469</v>
      </c>
      <c r="L393" t="s">
        <v>1470</v>
      </c>
      <c r="M393" t="s">
        <v>1471</v>
      </c>
      <c r="N393" t="s">
        <v>29</v>
      </c>
    </row>
    <row r="394" spans="1:14" ht="33" hidden="1" x14ac:dyDescent="0.3">
      <c r="A394">
        <v>675</v>
      </c>
      <c r="B394">
        <v>114154</v>
      </c>
      <c r="C394" t="s">
        <v>1460</v>
      </c>
      <c r="D394" t="s">
        <v>1472</v>
      </c>
      <c r="E394" t="s">
        <v>14</v>
      </c>
      <c r="F394" t="s">
        <v>1473</v>
      </c>
      <c r="G394" t="s">
        <v>25</v>
      </c>
      <c r="H394" t="s">
        <v>26</v>
      </c>
      <c r="I394" t="s">
        <v>18</v>
      </c>
      <c r="J394" s="1" t="s">
        <v>1474</v>
      </c>
      <c r="K394" s="1" t="s">
        <v>1475</v>
      </c>
      <c r="L394" t="s">
        <v>1470</v>
      </c>
      <c r="M394" t="s">
        <v>1476</v>
      </c>
      <c r="N394" t="s">
        <v>29</v>
      </c>
    </row>
    <row r="395" spans="1:14" ht="33" hidden="1" x14ac:dyDescent="0.3">
      <c r="A395">
        <v>675</v>
      </c>
      <c r="B395">
        <v>114154</v>
      </c>
      <c r="C395" t="s">
        <v>1460</v>
      </c>
      <c r="D395" t="s">
        <v>1477</v>
      </c>
      <c r="E395" t="s">
        <v>14</v>
      </c>
      <c r="F395" t="s">
        <v>111</v>
      </c>
      <c r="G395" t="s">
        <v>25</v>
      </c>
      <c r="H395" t="s">
        <v>26</v>
      </c>
      <c r="I395" t="s">
        <v>18</v>
      </c>
      <c r="J395" s="1" t="s">
        <v>1478</v>
      </c>
      <c r="K395" s="1" t="s">
        <v>1479</v>
      </c>
      <c r="L395" t="s">
        <v>1470</v>
      </c>
      <c r="M395" t="s">
        <v>1480</v>
      </c>
      <c r="N395" t="s">
        <v>29</v>
      </c>
    </row>
    <row r="396" spans="1:14" ht="33" hidden="1" x14ac:dyDescent="0.3">
      <c r="A396">
        <v>675</v>
      </c>
      <c r="B396">
        <v>114154</v>
      </c>
      <c r="C396" t="s">
        <v>1460</v>
      </c>
      <c r="D396" t="s">
        <v>1481</v>
      </c>
      <c r="E396" t="s">
        <v>14</v>
      </c>
      <c r="F396" t="s">
        <v>1123</v>
      </c>
      <c r="G396" t="s">
        <v>68</v>
      </c>
      <c r="H396" t="s">
        <v>26</v>
      </c>
      <c r="I396" t="s">
        <v>18</v>
      </c>
      <c r="J396" t="s">
        <v>1482</v>
      </c>
      <c r="K396" s="1" t="s">
        <v>1483</v>
      </c>
      <c r="L396" t="s">
        <v>1470</v>
      </c>
      <c r="M396" t="s">
        <v>1480</v>
      </c>
      <c r="N396" t="s">
        <v>29</v>
      </c>
    </row>
    <row r="397" spans="1:14" ht="33" hidden="1" x14ac:dyDescent="0.3">
      <c r="A397">
        <v>675</v>
      </c>
      <c r="B397">
        <v>114154</v>
      </c>
      <c r="C397" t="s">
        <v>1460</v>
      </c>
      <c r="D397" t="s">
        <v>1484</v>
      </c>
      <c r="E397" t="s">
        <v>14</v>
      </c>
      <c r="F397" t="s">
        <v>1045</v>
      </c>
      <c r="G397" t="s">
        <v>68</v>
      </c>
      <c r="H397" t="s">
        <v>26</v>
      </c>
      <c r="I397" t="s">
        <v>18</v>
      </c>
      <c r="J397" s="1" t="s">
        <v>1485</v>
      </c>
      <c r="K397" s="1" t="s">
        <v>1486</v>
      </c>
      <c r="L397" t="s">
        <v>1470</v>
      </c>
      <c r="M397" t="s">
        <v>1487</v>
      </c>
      <c r="N397" t="s">
        <v>29</v>
      </c>
    </row>
    <row r="398" spans="1:14" ht="33" hidden="1" x14ac:dyDescent="0.3">
      <c r="A398">
        <v>675</v>
      </c>
      <c r="B398">
        <v>114154</v>
      </c>
      <c r="C398" t="s">
        <v>1460</v>
      </c>
      <c r="D398" t="s">
        <v>1488</v>
      </c>
      <c r="E398" t="s">
        <v>14</v>
      </c>
      <c r="F398" t="s">
        <v>236</v>
      </c>
      <c r="G398" t="s">
        <v>68</v>
      </c>
      <c r="H398" t="s">
        <v>26</v>
      </c>
      <c r="I398" t="s">
        <v>18</v>
      </c>
      <c r="J398" s="1" t="s">
        <v>1489</v>
      </c>
      <c r="K398" s="1" t="s">
        <v>1490</v>
      </c>
      <c r="L398" t="s">
        <v>1470</v>
      </c>
      <c r="M398" t="s">
        <v>1487</v>
      </c>
      <c r="N398" t="s">
        <v>29</v>
      </c>
    </row>
    <row r="399" spans="1:14" ht="33" hidden="1" x14ac:dyDescent="0.3">
      <c r="A399">
        <v>675</v>
      </c>
      <c r="B399">
        <v>114154</v>
      </c>
      <c r="C399" t="s">
        <v>1460</v>
      </c>
      <c r="D399" t="s">
        <v>1491</v>
      </c>
      <c r="E399" t="s">
        <v>14</v>
      </c>
      <c r="F399" t="s">
        <v>118</v>
      </c>
      <c r="G399" t="s">
        <v>68</v>
      </c>
      <c r="H399" t="s">
        <v>26</v>
      </c>
      <c r="I399" t="s">
        <v>18</v>
      </c>
      <c r="J399" s="1" t="s">
        <v>1492</v>
      </c>
      <c r="K399" s="1" t="s">
        <v>1493</v>
      </c>
      <c r="L399" t="s">
        <v>1470</v>
      </c>
      <c r="M399" t="s">
        <v>1494</v>
      </c>
      <c r="N399" t="s">
        <v>29</v>
      </c>
    </row>
    <row r="400" spans="1:14" ht="33" hidden="1" x14ac:dyDescent="0.3">
      <c r="A400">
        <v>675</v>
      </c>
      <c r="B400">
        <v>114154</v>
      </c>
      <c r="C400" t="s">
        <v>1460</v>
      </c>
      <c r="D400" t="s">
        <v>1495</v>
      </c>
      <c r="E400" t="s">
        <v>14</v>
      </c>
      <c r="F400" t="s">
        <v>97</v>
      </c>
      <c r="G400" t="s">
        <v>68</v>
      </c>
      <c r="H400" t="s">
        <v>26</v>
      </c>
      <c r="I400" t="s">
        <v>18</v>
      </c>
      <c r="J400" s="1" t="s">
        <v>1496</v>
      </c>
      <c r="K400" s="1" t="s">
        <v>1497</v>
      </c>
      <c r="L400" t="s">
        <v>1470</v>
      </c>
      <c r="M400" t="s">
        <v>1498</v>
      </c>
      <c r="N400" t="s">
        <v>29</v>
      </c>
    </row>
    <row r="401" spans="1:14" ht="33" hidden="1" x14ac:dyDescent="0.3">
      <c r="A401">
        <v>675</v>
      </c>
      <c r="B401">
        <v>114154</v>
      </c>
      <c r="C401" t="s">
        <v>1460</v>
      </c>
      <c r="D401" t="s">
        <v>608</v>
      </c>
      <c r="E401" t="s">
        <v>14</v>
      </c>
      <c r="F401" t="s">
        <v>1499</v>
      </c>
      <c r="G401" t="s">
        <v>139</v>
      </c>
      <c r="H401" t="s">
        <v>26</v>
      </c>
      <c r="I401" t="s">
        <v>18</v>
      </c>
      <c r="J401" s="1" t="s">
        <v>1500</v>
      </c>
      <c r="K401" s="1" t="s">
        <v>1501</v>
      </c>
      <c r="L401" t="s">
        <v>1470</v>
      </c>
      <c r="M401" t="s">
        <v>1502</v>
      </c>
      <c r="N401" t="s">
        <v>29</v>
      </c>
    </row>
    <row r="402" spans="1:14" ht="33" hidden="1" x14ac:dyDescent="0.3">
      <c r="A402">
        <v>675</v>
      </c>
      <c r="B402">
        <v>114154</v>
      </c>
      <c r="C402" t="s">
        <v>1460</v>
      </c>
      <c r="D402" t="s">
        <v>1503</v>
      </c>
      <c r="E402" t="s">
        <v>14</v>
      </c>
      <c r="F402" t="s">
        <v>338</v>
      </c>
      <c r="G402" t="s">
        <v>139</v>
      </c>
      <c r="H402" t="s">
        <v>26</v>
      </c>
      <c r="I402" t="s">
        <v>18</v>
      </c>
      <c r="J402" s="1" t="s">
        <v>1504</v>
      </c>
      <c r="K402" s="1" t="s">
        <v>1505</v>
      </c>
      <c r="L402" t="s">
        <v>1470</v>
      </c>
      <c r="M402" t="s">
        <v>1494</v>
      </c>
      <c r="N402" t="s">
        <v>29</v>
      </c>
    </row>
    <row r="403" spans="1:14" ht="33" hidden="1" x14ac:dyDescent="0.3">
      <c r="A403">
        <v>675</v>
      </c>
      <c r="B403">
        <v>114154</v>
      </c>
      <c r="C403" t="s">
        <v>1460</v>
      </c>
      <c r="D403" t="s">
        <v>1506</v>
      </c>
      <c r="E403" t="s">
        <v>14</v>
      </c>
      <c r="F403" t="s">
        <v>1165</v>
      </c>
      <c r="G403" t="s">
        <v>16</v>
      </c>
      <c r="H403" t="s">
        <v>17</v>
      </c>
      <c r="I403" t="s">
        <v>18</v>
      </c>
      <c r="J403" t="s">
        <v>1464</v>
      </c>
      <c r="K403" s="1" t="s">
        <v>1507</v>
      </c>
      <c r="L403" t="s">
        <v>557</v>
      </c>
      <c r="M403" t="s">
        <v>1508</v>
      </c>
      <c r="N403" s="2">
        <v>46473</v>
      </c>
    </row>
    <row r="404" spans="1:14" ht="33" hidden="1" x14ac:dyDescent="0.3">
      <c r="A404">
        <v>675</v>
      </c>
      <c r="B404">
        <v>114154</v>
      </c>
      <c r="C404" t="s">
        <v>1460</v>
      </c>
      <c r="D404" t="s">
        <v>1509</v>
      </c>
      <c r="E404" t="s">
        <v>14</v>
      </c>
      <c r="F404" t="s">
        <v>368</v>
      </c>
      <c r="G404" t="s">
        <v>139</v>
      </c>
      <c r="H404" t="s">
        <v>26</v>
      </c>
      <c r="I404" t="s">
        <v>18</v>
      </c>
      <c r="J404" s="1" t="s">
        <v>1510</v>
      </c>
      <c r="K404" s="1" t="s">
        <v>1469</v>
      </c>
      <c r="L404" t="s">
        <v>1470</v>
      </c>
      <c r="M404" t="s">
        <v>1480</v>
      </c>
      <c r="N404" t="s">
        <v>29</v>
      </c>
    </row>
    <row r="405" spans="1:14" ht="33" hidden="1" x14ac:dyDescent="0.3">
      <c r="A405">
        <v>675</v>
      </c>
      <c r="B405">
        <v>114154</v>
      </c>
      <c r="C405" t="s">
        <v>1460</v>
      </c>
      <c r="D405" t="s">
        <v>1511</v>
      </c>
      <c r="E405" t="s">
        <v>14</v>
      </c>
      <c r="F405" t="s">
        <v>951</v>
      </c>
      <c r="G405" t="s">
        <v>450</v>
      </c>
      <c r="H405" t="s">
        <v>17</v>
      </c>
      <c r="I405" t="s">
        <v>18</v>
      </c>
      <c r="J405" t="s">
        <v>1464</v>
      </c>
      <c r="K405" s="1" t="s">
        <v>1512</v>
      </c>
      <c r="L405" t="s">
        <v>373</v>
      </c>
      <c r="M405" t="s">
        <v>1513</v>
      </c>
      <c r="N405" s="2">
        <v>45745</v>
      </c>
    </row>
    <row r="406" spans="1:14" ht="33" hidden="1" x14ac:dyDescent="0.3">
      <c r="A406">
        <v>675</v>
      </c>
      <c r="B406">
        <v>114154</v>
      </c>
      <c r="C406" t="s">
        <v>1460</v>
      </c>
      <c r="D406" t="s">
        <v>1514</v>
      </c>
      <c r="E406" t="s">
        <v>14</v>
      </c>
      <c r="F406" t="s">
        <v>1515</v>
      </c>
      <c r="G406" t="s">
        <v>450</v>
      </c>
      <c r="H406" t="s">
        <v>17</v>
      </c>
      <c r="I406" t="s">
        <v>18</v>
      </c>
      <c r="J406" t="s">
        <v>1464</v>
      </c>
      <c r="K406" s="1" t="s">
        <v>1490</v>
      </c>
      <c r="L406" t="s">
        <v>1470</v>
      </c>
      <c r="M406" t="s">
        <v>1476</v>
      </c>
      <c r="N406" s="2">
        <v>46214</v>
      </c>
    </row>
    <row r="407" spans="1:14" ht="49.5" hidden="1" x14ac:dyDescent="0.3">
      <c r="A407">
        <v>675</v>
      </c>
      <c r="B407">
        <v>114154</v>
      </c>
      <c r="C407" t="s">
        <v>1460</v>
      </c>
      <c r="D407" t="s">
        <v>1516</v>
      </c>
      <c r="E407" t="s">
        <v>14</v>
      </c>
      <c r="F407" t="s">
        <v>1517</v>
      </c>
      <c r="G407" t="s">
        <v>154</v>
      </c>
      <c r="H407" t="s">
        <v>154</v>
      </c>
      <c r="I407" t="s">
        <v>155</v>
      </c>
      <c r="J407" t="s">
        <v>154</v>
      </c>
      <c r="K407" s="1" t="s">
        <v>1518</v>
      </c>
      <c r="L407" t="s">
        <v>154</v>
      </c>
      <c r="M407" t="s">
        <v>1519</v>
      </c>
      <c r="N407" s="2">
        <v>46473</v>
      </c>
    </row>
    <row r="408" spans="1:14" ht="33" hidden="1" x14ac:dyDescent="0.3">
      <c r="A408">
        <v>675</v>
      </c>
      <c r="B408">
        <v>114154</v>
      </c>
      <c r="C408" t="s">
        <v>1460</v>
      </c>
      <c r="D408" t="s">
        <v>1520</v>
      </c>
      <c r="E408" t="s">
        <v>14</v>
      </c>
      <c r="F408" t="s">
        <v>1521</v>
      </c>
      <c r="G408" t="s">
        <v>154</v>
      </c>
      <c r="H408" t="s">
        <v>154</v>
      </c>
      <c r="I408" t="s">
        <v>155</v>
      </c>
      <c r="J408" t="s">
        <v>154</v>
      </c>
      <c r="K408" s="1" t="s">
        <v>1522</v>
      </c>
      <c r="L408" t="s">
        <v>154</v>
      </c>
      <c r="M408" t="s">
        <v>1404</v>
      </c>
      <c r="N408" s="2">
        <v>46110</v>
      </c>
    </row>
    <row r="409" spans="1:14" ht="49.5" hidden="1" x14ac:dyDescent="0.3">
      <c r="A409">
        <v>675</v>
      </c>
      <c r="B409">
        <v>114154</v>
      </c>
      <c r="C409" t="s">
        <v>1460</v>
      </c>
      <c r="D409" t="s">
        <v>1523</v>
      </c>
      <c r="E409" t="s">
        <v>14</v>
      </c>
      <c r="F409" t="s">
        <v>1393</v>
      </c>
      <c r="G409" t="s">
        <v>154</v>
      </c>
      <c r="H409" t="s">
        <v>154</v>
      </c>
      <c r="I409" t="s">
        <v>155</v>
      </c>
      <c r="J409" t="s">
        <v>154</v>
      </c>
      <c r="K409" s="1" t="s">
        <v>1524</v>
      </c>
      <c r="L409" t="s">
        <v>154</v>
      </c>
      <c r="M409" t="s">
        <v>1525</v>
      </c>
      <c r="N409" s="2">
        <v>45745</v>
      </c>
    </row>
    <row r="410" spans="1:14" ht="49.5" hidden="1" x14ac:dyDescent="0.3">
      <c r="A410">
        <v>675</v>
      </c>
      <c r="B410">
        <v>114154</v>
      </c>
      <c r="C410" t="s">
        <v>1460</v>
      </c>
      <c r="D410" t="s">
        <v>1526</v>
      </c>
      <c r="E410" t="s">
        <v>14</v>
      </c>
      <c r="F410" t="s">
        <v>271</v>
      </c>
      <c r="G410" t="s">
        <v>478</v>
      </c>
      <c r="H410" t="s">
        <v>478</v>
      </c>
      <c r="I410" t="s">
        <v>18</v>
      </c>
      <c r="J410" t="s">
        <v>478</v>
      </c>
      <c r="K410" s="1" t="s">
        <v>1527</v>
      </c>
      <c r="L410" t="s">
        <v>478</v>
      </c>
      <c r="M410" t="s">
        <v>1466</v>
      </c>
      <c r="N410" s="2">
        <v>46110</v>
      </c>
    </row>
    <row r="411" spans="1:14" ht="33" hidden="1" x14ac:dyDescent="0.3">
      <c r="A411">
        <v>675</v>
      </c>
      <c r="B411">
        <v>114154</v>
      </c>
      <c r="C411" t="s">
        <v>1460</v>
      </c>
      <c r="D411" t="s">
        <v>1528</v>
      </c>
      <c r="E411" t="s">
        <v>14</v>
      </c>
      <c r="F411" t="s">
        <v>1529</v>
      </c>
      <c r="G411" t="s">
        <v>25</v>
      </c>
      <c r="H411" t="s">
        <v>26</v>
      </c>
      <c r="I411" t="s">
        <v>18</v>
      </c>
      <c r="J411" s="1" t="s">
        <v>1530</v>
      </c>
      <c r="K411" s="1" t="s">
        <v>1531</v>
      </c>
      <c r="L411" t="s">
        <v>1470</v>
      </c>
      <c r="M411" t="s">
        <v>1532</v>
      </c>
      <c r="N411" t="s">
        <v>29</v>
      </c>
    </row>
    <row r="412" spans="1:14" ht="49.5" hidden="1" x14ac:dyDescent="0.3">
      <c r="A412">
        <v>615</v>
      </c>
      <c r="B412">
        <v>117726</v>
      </c>
      <c r="C412" t="s">
        <v>1533</v>
      </c>
      <c r="D412" t="s">
        <v>1534</v>
      </c>
      <c r="E412" t="s">
        <v>14</v>
      </c>
      <c r="F412" t="s">
        <v>1535</v>
      </c>
      <c r="G412" t="s">
        <v>450</v>
      </c>
      <c r="H412" t="s">
        <v>17</v>
      </c>
      <c r="I412" t="s">
        <v>18</v>
      </c>
      <c r="J412" t="s">
        <v>450</v>
      </c>
      <c r="K412" s="1" t="s">
        <v>1536</v>
      </c>
      <c r="L412" s="1" t="s">
        <v>1537</v>
      </c>
      <c r="M412" t="s">
        <v>1538</v>
      </c>
      <c r="N412" s="2">
        <v>46477</v>
      </c>
    </row>
    <row r="413" spans="1:14" ht="49.5" hidden="1" x14ac:dyDescent="0.3">
      <c r="A413">
        <v>615</v>
      </c>
      <c r="B413">
        <v>117726</v>
      </c>
      <c r="C413" t="s">
        <v>1533</v>
      </c>
      <c r="D413" t="s">
        <v>1539</v>
      </c>
      <c r="E413" t="s">
        <v>14</v>
      </c>
      <c r="F413" t="s">
        <v>999</v>
      </c>
      <c r="G413" t="s">
        <v>409</v>
      </c>
      <c r="H413" t="s">
        <v>17</v>
      </c>
      <c r="I413" t="s">
        <v>18</v>
      </c>
      <c r="J413" t="s">
        <v>451</v>
      </c>
      <c r="K413" s="1" t="s">
        <v>1540</v>
      </c>
      <c r="L413" s="1" t="s">
        <v>1541</v>
      </c>
      <c r="M413" t="s">
        <v>1542</v>
      </c>
      <c r="N413" s="2">
        <v>46477</v>
      </c>
    </row>
    <row r="414" spans="1:14" ht="33" hidden="1" x14ac:dyDescent="0.3">
      <c r="A414">
        <v>615</v>
      </c>
      <c r="B414">
        <v>117726</v>
      </c>
      <c r="C414" t="s">
        <v>1533</v>
      </c>
      <c r="D414" t="s">
        <v>1074</v>
      </c>
      <c r="E414" t="s">
        <v>14</v>
      </c>
      <c r="F414" t="s">
        <v>497</v>
      </c>
      <c r="G414" t="s">
        <v>17</v>
      </c>
      <c r="H414" t="s">
        <v>17</v>
      </c>
      <c r="I414" t="s">
        <v>18</v>
      </c>
      <c r="J414" t="s">
        <v>1543</v>
      </c>
      <c r="K414" s="1" t="s">
        <v>1544</v>
      </c>
      <c r="L414" t="s">
        <v>654</v>
      </c>
      <c r="M414" t="s">
        <v>1545</v>
      </c>
      <c r="N414" s="2">
        <v>45747</v>
      </c>
    </row>
    <row r="415" spans="1:14" ht="33" hidden="1" x14ac:dyDescent="0.3">
      <c r="A415">
        <v>615</v>
      </c>
      <c r="B415">
        <v>117726</v>
      </c>
      <c r="C415" t="s">
        <v>1533</v>
      </c>
      <c r="D415" t="s">
        <v>1546</v>
      </c>
      <c r="E415" t="s">
        <v>14</v>
      </c>
      <c r="F415" t="s">
        <v>1547</v>
      </c>
      <c r="G415" t="s">
        <v>17</v>
      </c>
      <c r="H415" t="s">
        <v>17</v>
      </c>
      <c r="I415" t="s">
        <v>18</v>
      </c>
      <c r="J415" t="s">
        <v>1548</v>
      </c>
      <c r="K415" s="1" t="s">
        <v>1549</v>
      </c>
      <c r="L415" t="s">
        <v>29</v>
      </c>
      <c r="M415" t="s">
        <v>1550</v>
      </c>
      <c r="N415" s="2">
        <v>46477</v>
      </c>
    </row>
    <row r="416" spans="1:14" ht="66" hidden="1" x14ac:dyDescent="0.3">
      <c r="A416">
        <v>615</v>
      </c>
      <c r="B416">
        <v>117726</v>
      </c>
      <c r="C416" t="s">
        <v>1533</v>
      </c>
      <c r="D416" t="s">
        <v>1551</v>
      </c>
      <c r="E416" t="s">
        <v>14</v>
      </c>
      <c r="F416" t="s">
        <v>1552</v>
      </c>
      <c r="G416" s="1" t="s">
        <v>1553</v>
      </c>
      <c r="H416" t="s">
        <v>154</v>
      </c>
      <c r="I416" t="s">
        <v>155</v>
      </c>
      <c r="J416" s="1" t="s">
        <v>1554</v>
      </c>
      <c r="K416" s="1" t="s">
        <v>1555</v>
      </c>
      <c r="L416" t="s">
        <v>29</v>
      </c>
      <c r="M416" t="s">
        <v>1556</v>
      </c>
      <c r="N416" s="2">
        <v>46112</v>
      </c>
    </row>
    <row r="417" spans="1:14" ht="66" hidden="1" x14ac:dyDescent="0.3">
      <c r="A417">
        <v>615</v>
      </c>
      <c r="B417">
        <v>117726</v>
      </c>
      <c r="C417" t="s">
        <v>1533</v>
      </c>
      <c r="D417" t="s">
        <v>1557</v>
      </c>
      <c r="E417" t="s">
        <v>162</v>
      </c>
      <c r="F417" t="s">
        <v>1558</v>
      </c>
      <c r="G417" s="1" t="s">
        <v>1553</v>
      </c>
      <c r="H417" t="s">
        <v>154</v>
      </c>
      <c r="I417" t="s">
        <v>155</v>
      </c>
      <c r="J417" s="1" t="s">
        <v>1559</v>
      </c>
      <c r="K417" s="1" t="s">
        <v>1560</v>
      </c>
      <c r="L417" t="s">
        <v>29</v>
      </c>
      <c r="M417" t="s">
        <v>1556</v>
      </c>
      <c r="N417" s="2">
        <v>46112</v>
      </c>
    </row>
    <row r="418" spans="1:14" ht="33" hidden="1" x14ac:dyDescent="0.3">
      <c r="A418">
        <v>615</v>
      </c>
      <c r="B418">
        <v>117726</v>
      </c>
      <c r="C418" t="s">
        <v>1533</v>
      </c>
      <c r="D418" t="s">
        <v>1561</v>
      </c>
      <c r="E418" t="s">
        <v>14</v>
      </c>
      <c r="F418" t="s">
        <v>1562</v>
      </c>
      <c r="G418" s="1" t="s">
        <v>1553</v>
      </c>
      <c r="H418" t="s">
        <v>154</v>
      </c>
      <c r="I418" t="s">
        <v>155</v>
      </c>
      <c r="J418" s="1" t="s">
        <v>1559</v>
      </c>
      <c r="K418" s="1" t="s">
        <v>1563</v>
      </c>
      <c r="L418" t="s">
        <v>29</v>
      </c>
      <c r="M418" t="s">
        <v>1564</v>
      </c>
      <c r="N418" s="2">
        <v>45747</v>
      </c>
    </row>
    <row r="419" spans="1:14" ht="82.5" hidden="1" x14ac:dyDescent="0.3">
      <c r="A419">
        <v>788</v>
      </c>
      <c r="B419">
        <v>173078</v>
      </c>
      <c r="C419" t="s">
        <v>1565</v>
      </c>
      <c r="D419" t="s">
        <v>1566</v>
      </c>
      <c r="E419" t="s">
        <v>14</v>
      </c>
      <c r="F419" t="s">
        <v>228</v>
      </c>
      <c r="G419" t="s">
        <v>450</v>
      </c>
      <c r="H419" t="s">
        <v>17</v>
      </c>
      <c r="I419" t="s">
        <v>18</v>
      </c>
      <c r="J419" t="s">
        <v>1015</v>
      </c>
      <c r="K419" s="1" t="s">
        <v>1567</v>
      </c>
      <c r="L419" t="s">
        <v>1158</v>
      </c>
      <c r="M419" s="1" t="s">
        <v>1568</v>
      </c>
      <c r="N419" s="2">
        <v>46475</v>
      </c>
    </row>
    <row r="420" spans="1:14" ht="49.5" hidden="1" x14ac:dyDescent="0.3">
      <c r="A420">
        <v>788</v>
      </c>
      <c r="B420">
        <v>173078</v>
      </c>
      <c r="C420" t="s">
        <v>1565</v>
      </c>
      <c r="D420" t="s">
        <v>1569</v>
      </c>
      <c r="E420" t="s">
        <v>14</v>
      </c>
      <c r="F420" t="s">
        <v>1128</v>
      </c>
      <c r="G420" t="s">
        <v>456</v>
      </c>
      <c r="H420" t="s">
        <v>17</v>
      </c>
      <c r="I420" t="s">
        <v>18</v>
      </c>
      <c r="J420" t="s">
        <v>598</v>
      </c>
      <c r="K420" s="1" t="s">
        <v>1570</v>
      </c>
      <c r="L420" t="s">
        <v>1158</v>
      </c>
      <c r="M420" s="1" t="s">
        <v>1571</v>
      </c>
      <c r="N420" s="2">
        <v>46110</v>
      </c>
    </row>
    <row r="421" spans="1:14" ht="66" hidden="1" x14ac:dyDescent="0.3">
      <c r="A421">
        <v>788</v>
      </c>
      <c r="B421">
        <v>173078</v>
      </c>
      <c r="C421" t="s">
        <v>1565</v>
      </c>
      <c r="D421" t="s">
        <v>1572</v>
      </c>
      <c r="E421" t="s">
        <v>14</v>
      </c>
      <c r="F421" t="s">
        <v>158</v>
      </c>
      <c r="G421" t="s">
        <v>456</v>
      </c>
      <c r="H421" t="s">
        <v>17</v>
      </c>
      <c r="I421" t="s">
        <v>18</v>
      </c>
      <c r="J421" s="1" t="s">
        <v>1573</v>
      </c>
      <c r="K421" s="1" t="s">
        <v>1574</v>
      </c>
      <c r="L421" t="s">
        <v>1158</v>
      </c>
      <c r="M421" s="1" t="s">
        <v>1568</v>
      </c>
      <c r="N421" s="2">
        <v>46475</v>
      </c>
    </row>
    <row r="422" spans="1:14" ht="115.5" hidden="1" x14ac:dyDescent="0.3">
      <c r="A422">
        <v>788</v>
      </c>
      <c r="B422">
        <v>173078</v>
      </c>
      <c r="C422" t="s">
        <v>1565</v>
      </c>
      <c r="D422" t="s">
        <v>1575</v>
      </c>
      <c r="E422" t="s">
        <v>14</v>
      </c>
      <c r="F422" t="s">
        <v>104</v>
      </c>
      <c r="G422" t="s">
        <v>456</v>
      </c>
      <c r="H422" t="s">
        <v>154</v>
      </c>
      <c r="I422" t="s">
        <v>155</v>
      </c>
      <c r="J422" t="s">
        <v>598</v>
      </c>
      <c r="K422" s="1" t="s">
        <v>1576</v>
      </c>
      <c r="L422" t="s">
        <v>1158</v>
      </c>
      <c r="M422" s="1" t="s">
        <v>1577</v>
      </c>
      <c r="N422" s="2">
        <v>46143</v>
      </c>
    </row>
    <row r="423" spans="1:14" ht="33" hidden="1" x14ac:dyDescent="0.3">
      <c r="A423">
        <v>788</v>
      </c>
      <c r="B423">
        <v>173078</v>
      </c>
      <c r="C423" t="s">
        <v>1565</v>
      </c>
      <c r="D423" t="s">
        <v>1578</v>
      </c>
      <c r="E423" t="s">
        <v>14</v>
      </c>
      <c r="F423" t="s">
        <v>1579</v>
      </c>
      <c r="G423" t="s">
        <v>478</v>
      </c>
      <c r="H423" t="s">
        <v>478</v>
      </c>
      <c r="I423" t="s">
        <v>18</v>
      </c>
      <c r="J423" t="s">
        <v>478</v>
      </c>
      <c r="K423" t="s">
        <v>1580</v>
      </c>
      <c r="L423" t="s">
        <v>1158</v>
      </c>
      <c r="M423" s="1" t="s">
        <v>1581</v>
      </c>
      <c r="N423" s="2">
        <v>46474</v>
      </c>
    </row>
    <row r="424" spans="1:14" ht="33" hidden="1" x14ac:dyDescent="0.3">
      <c r="A424">
        <v>806</v>
      </c>
      <c r="B424">
        <v>151128</v>
      </c>
      <c r="C424" t="s">
        <v>1582</v>
      </c>
      <c r="D424" t="s">
        <v>1583</v>
      </c>
      <c r="E424" t="s">
        <v>162</v>
      </c>
      <c r="F424" t="s">
        <v>1584</v>
      </c>
      <c r="G424" t="s">
        <v>409</v>
      </c>
      <c r="H424" t="s">
        <v>17</v>
      </c>
      <c r="I424" t="s">
        <v>18</v>
      </c>
      <c r="J424" s="1" t="s">
        <v>555</v>
      </c>
      <c r="K424" s="1" t="s">
        <v>1585</v>
      </c>
      <c r="L424" t="s">
        <v>373</v>
      </c>
      <c r="M424" t="s">
        <v>1586</v>
      </c>
      <c r="N424" s="2">
        <v>46468</v>
      </c>
    </row>
    <row r="425" spans="1:14" ht="33" hidden="1" x14ac:dyDescent="0.3">
      <c r="A425">
        <v>806</v>
      </c>
      <c r="B425">
        <v>151128</v>
      </c>
      <c r="C425" t="s">
        <v>1582</v>
      </c>
      <c r="D425" t="s">
        <v>1587</v>
      </c>
      <c r="E425" t="s">
        <v>14</v>
      </c>
      <c r="F425" t="s">
        <v>1499</v>
      </c>
      <c r="G425" t="s">
        <v>139</v>
      </c>
      <c r="H425" t="s">
        <v>26</v>
      </c>
      <c r="I425" t="s">
        <v>18</v>
      </c>
      <c r="J425" s="1" t="s">
        <v>1588</v>
      </c>
      <c r="K425" t="s">
        <v>29</v>
      </c>
      <c r="L425" t="s">
        <v>29</v>
      </c>
      <c r="M425" t="s">
        <v>29</v>
      </c>
      <c r="N425" t="s">
        <v>29</v>
      </c>
    </row>
    <row r="426" spans="1:14" hidden="1" x14ac:dyDescent="0.3">
      <c r="A426">
        <v>806</v>
      </c>
      <c r="B426">
        <v>151128</v>
      </c>
      <c r="C426" t="s">
        <v>1582</v>
      </c>
      <c r="D426" t="s">
        <v>1589</v>
      </c>
      <c r="E426" t="s">
        <v>14</v>
      </c>
      <c r="F426" t="s">
        <v>1590</v>
      </c>
      <c r="G426" t="s">
        <v>456</v>
      </c>
      <c r="H426" t="s">
        <v>26</v>
      </c>
      <c r="I426" t="s">
        <v>18</v>
      </c>
      <c r="J426" t="s">
        <v>1591</v>
      </c>
      <c r="K426" t="s">
        <v>29</v>
      </c>
      <c r="L426" t="s">
        <v>29</v>
      </c>
      <c r="M426" t="s">
        <v>29</v>
      </c>
      <c r="N426" t="s">
        <v>29</v>
      </c>
    </row>
    <row r="427" spans="1:14" hidden="1" x14ac:dyDescent="0.3">
      <c r="A427">
        <v>806</v>
      </c>
      <c r="B427">
        <v>151128</v>
      </c>
      <c r="C427" t="s">
        <v>1582</v>
      </c>
      <c r="D427" t="s">
        <v>1592</v>
      </c>
      <c r="E427" t="s">
        <v>14</v>
      </c>
      <c r="F427" t="s">
        <v>176</v>
      </c>
      <c r="G427" t="s">
        <v>456</v>
      </c>
      <c r="H427" t="s">
        <v>26</v>
      </c>
      <c r="I427" t="s">
        <v>18</v>
      </c>
      <c r="J427" t="s">
        <v>613</v>
      </c>
      <c r="K427" t="s">
        <v>29</v>
      </c>
      <c r="L427" t="s">
        <v>29</v>
      </c>
      <c r="M427" t="s">
        <v>29</v>
      </c>
      <c r="N427" t="s">
        <v>29</v>
      </c>
    </row>
    <row r="428" spans="1:14" hidden="1" x14ac:dyDescent="0.3">
      <c r="A428">
        <v>806</v>
      </c>
      <c r="B428">
        <v>151128</v>
      </c>
      <c r="C428" t="s">
        <v>1582</v>
      </c>
      <c r="D428" t="s">
        <v>1593</v>
      </c>
      <c r="E428" t="s">
        <v>14</v>
      </c>
      <c r="F428" t="s">
        <v>1594</v>
      </c>
      <c r="G428" t="s">
        <v>456</v>
      </c>
      <c r="H428" t="s">
        <v>26</v>
      </c>
      <c r="I428" t="s">
        <v>18</v>
      </c>
      <c r="J428" t="s">
        <v>663</v>
      </c>
      <c r="K428" t="s">
        <v>29</v>
      </c>
      <c r="L428" t="s">
        <v>29</v>
      </c>
      <c r="M428" t="s">
        <v>29</v>
      </c>
      <c r="N428" t="s">
        <v>29</v>
      </c>
    </row>
    <row r="429" spans="1:14" ht="33" hidden="1" x14ac:dyDescent="0.3">
      <c r="A429">
        <v>806</v>
      </c>
      <c r="B429">
        <v>151128</v>
      </c>
      <c r="C429" t="s">
        <v>1582</v>
      </c>
      <c r="D429" t="s">
        <v>1595</v>
      </c>
      <c r="E429" t="s">
        <v>14</v>
      </c>
      <c r="F429" t="s">
        <v>990</v>
      </c>
      <c r="G429" t="s">
        <v>456</v>
      </c>
      <c r="H429" t="s">
        <v>26</v>
      </c>
      <c r="I429" t="s">
        <v>18</v>
      </c>
      <c r="J429" s="1" t="s">
        <v>1596</v>
      </c>
      <c r="K429" s="1" t="s">
        <v>1597</v>
      </c>
      <c r="L429" t="s">
        <v>29</v>
      </c>
      <c r="M429" t="s">
        <v>29</v>
      </c>
      <c r="N429" t="s">
        <v>29</v>
      </c>
    </row>
    <row r="430" spans="1:14" ht="33" hidden="1" x14ac:dyDescent="0.3">
      <c r="A430">
        <v>806</v>
      </c>
      <c r="B430">
        <v>151128</v>
      </c>
      <c r="C430" t="s">
        <v>1582</v>
      </c>
      <c r="D430" t="s">
        <v>1598</v>
      </c>
      <c r="E430" t="s">
        <v>14</v>
      </c>
      <c r="F430" t="s">
        <v>748</v>
      </c>
      <c r="G430" t="s">
        <v>409</v>
      </c>
      <c r="H430" t="s">
        <v>17</v>
      </c>
      <c r="I430" t="s">
        <v>18</v>
      </c>
      <c r="J430" s="1" t="s">
        <v>555</v>
      </c>
      <c r="K430" s="1" t="s">
        <v>1599</v>
      </c>
      <c r="L430" s="1" t="s">
        <v>1600</v>
      </c>
      <c r="M430" t="s">
        <v>1601</v>
      </c>
      <c r="N430" s="2">
        <v>45738</v>
      </c>
    </row>
    <row r="431" spans="1:14" ht="49.5" hidden="1" x14ac:dyDescent="0.3">
      <c r="A431">
        <v>806</v>
      </c>
      <c r="B431">
        <v>151128</v>
      </c>
      <c r="C431" t="s">
        <v>1582</v>
      </c>
      <c r="D431" t="s">
        <v>1602</v>
      </c>
      <c r="E431" t="s">
        <v>14</v>
      </c>
      <c r="F431" t="s">
        <v>1603</v>
      </c>
      <c r="G431" t="s">
        <v>73</v>
      </c>
      <c r="H431" t="s">
        <v>624</v>
      </c>
      <c r="I431" t="s">
        <v>155</v>
      </c>
      <c r="J431" t="s">
        <v>29</v>
      </c>
      <c r="K431" s="1" t="s">
        <v>1604</v>
      </c>
      <c r="L431" s="1" t="s">
        <v>1605</v>
      </c>
      <c r="M431" t="s">
        <v>1606</v>
      </c>
      <c r="N431" s="2">
        <v>45738</v>
      </c>
    </row>
    <row r="432" spans="1:14" ht="33" hidden="1" x14ac:dyDescent="0.3">
      <c r="A432">
        <v>806</v>
      </c>
      <c r="B432">
        <v>151128</v>
      </c>
      <c r="C432" t="s">
        <v>1582</v>
      </c>
      <c r="D432" t="s">
        <v>1607</v>
      </c>
      <c r="E432" t="s">
        <v>14</v>
      </c>
      <c r="F432" t="s">
        <v>72</v>
      </c>
      <c r="G432" t="s">
        <v>478</v>
      </c>
      <c r="H432" t="s">
        <v>478</v>
      </c>
      <c r="I432" t="s">
        <v>18</v>
      </c>
      <c r="J432" t="s">
        <v>478</v>
      </c>
      <c r="K432" s="1" t="s">
        <v>1608</v>
      </c>
      <c r="L432" t="s">
        <v>29</v>
      </c>
      <c r="M432" t="s">
        <v>1609</v>
      </c>
      <c r="N432" s="2">
        <v>46105</v>
      </c>
    </row>
    <row r="433" spans="1:14" ht="33" hidden="1" x14ac:dyDescent="0.3">
      <c r="A433">
        <v>806</v>
      </c>
      <c r="B433">
        <v>151128</v>
      </c>
      <c r="C433" t="s">
        <v>1582</v>
      </c>
      <c r="D433" t="s">
        <v>1610</v>
      </c>
      <c r="E433" t="s">
        <v>14</v>
      </c>
      <c r="F433" t="s">
        <v>1611</v>
      </c>
      <c r="G433" t="s">
        <v>1612</v>
      </c>
      <c r="H433" t="s">
        <v>154</v>
      </c>
      <c r="I433" t="s">
        <v>155</v>
      </c>
      <c r="J433" t="s">
        <v>154</v>
      </c>
      <c r="K433" s="1" t="s">
        <v>1613</v>
      </c>
      <c r="L433" t="s">
        <v>29</v>
      </c>
      <c r="M433" t="s">
        <v>1614</v>
      </c>
      <c r="N433" s="2">
        <v>45734</v>
      </c>
    </row>
    <row r="434" spans="1:14" ht="33" hidden="1" x14ac:dyDescent="0.3">
      <c r="A434">
        <v>806</v>
      </c>
      <c r="B434">
        <v>151128</v>
      </c>
      <c r="C434" t="s">
        <v>1582</v>
      </c>
      <c r="D434" t="s">
        <v>1615</v>
      </c>
      <c r="E434" t="s">
        <v>14</v>
      </c>
      <c r="F434" t="s">
        <v>1616</v>
      </c>
      <c r="G434" t="s">
        <v>456</v>
      </c>
      <c r="H434" t="s">
        <v>154</v>
      </c>
      <c r="I434" t="s">
        <v>155</v>
      </c>
      <c r="J434" t="s">
        <v>154</v>
      </c>
      <c r="K434" s="1" t="s">
        <v>1617</v>
      </c>
      <c r="L434" t="s">
        <v>29</v>
      </c>
      <c r="M434" t="s">
        <v>65</v>
      </c>
      <c r="N434" s="2">
        <v>46468</v>
      </c>
    </row>
    <row r="435" spans="1:14" ht="66" hidden="1" x14ac:dyDescent="0.3">
      <c r="A435">
        <v>806</v>
      </c>
      <c r="B435">
        <v>151128</v>
      </c>
      <c r="C435" t="s">
        <v>1582</v>
      </c>
      <c r="D435" t="s">
        <v>1618</v>
      </c>
      <c r="E435" t="s">
        <v>162</v>
      </c>
      <c r="F435" t="s">
        <v>1619</v>
      </c>
      <c r="G435" t="s">
        <v>456</v>
      </c>
      <c r="H435" t="s">
        <v>26</v>
      </c>
      <c r="I435" t="s">
        <v>18</v>
      </c>
      <c r="J435" s="1" t="s">
        <v>1620</v>
      </c>
      <c r="K435" s="1" t="s">
        <v>1621</v>
      </c>
      <c r="L435" s="1" t="s">
        <v>1605</v>
      </c>
      <c r="M435" t="s">
        <v>29</v>
      </c>
      <c r="N435" t="s">
        <v>29</v>
      </c>
    </row>
    <row r="436" spans="1:14" ht="33" hidden="1" x14ac:dyDescent="0.3">
      <c r="A436">
        <v>806</v>
      </c>
      <c r="B436">
        <v>151128</v>
      </c>
      <c r="C436" t="s">
        <v>1582</v>
      </c>
      <c r="D436" t="s">
        <v>1622</v>
      </c>
      <c r="E436" t="s">
        <v>14</v>
      </c>
      <c r="F436" t="s">
        <v>999</v>
      </c>
      <c r="G436" t="s">
        <v>68</v>
      </c>
      <c r="H436" t="s">
        <v>26</v>
      </c>
      <c r="I436" t="s">
        <v>18</v>
      </c>
      <c r="J436" s="1" t="s">
        <v>1623</v>
      </c>
      <c r="K436" t="s">
        <v>29</v>
      </c>
      <c r="L436" t="s">
        <v>29</v>
      </c>
      <c r="M436" t="s">
        <v>29</v>
      </c>
      <c r="N436" t="s">
        <v>29</v>
      </c>
    </row>
    <row r="437" spans="1:14" hidden="1" x14ac:dyDescent="0.3">
      <c r="A437">
        <v>806</v>
      </c>
      <c r="B437">
        <v>151128</v>
      </c>
      <c r="C437" t="s">
        <v>1582</v>
      </c>
      <c r="D437" t="s">
        <v>1624</v>
      </c>
      <c r="E437" t="s">
        <v>14</v>
      </c>
      <c r="F437" t="s">
        <v>398</v>
      </c>
      <c r="G437" t="s">
        <v>139</v>
      </c>
      <c r="H437" t="s">
        <v>26</v>
      </c>
      <c r="I437" t="s">
        <v>18</v>
      </c>
      <c r="J437" t="s">
        <v>584</v>
      </c>
      <c r="K437" t="s">
        <v>29</v>
      </c>
      <c r="L437" t="s">
        <v>29</v>
      </c>
      <c r="M437" t="s">
        <v>29</v>
      </c>
      <c r="N437" t="s">
        <v>29</v>
      </c>
    </row>
    <row r="438" spans="1:14" ht="33" hidden="1" x14ac:dyDescent="0.3">
      <c r="A438">
        <v>893</v>
      </c>
      <c r="B438">
        <v>124151</v>
      </c>
      <c r="C438" t="s">
        <v>1625</v>
      </c>
      <c r="D438" t="s">
        <v>1626</v>
      </c>
      <c r="E438" t="s">
        <v>14</v>
      </c>
      <c r="F438" t="s">
        <v>1627</v>
      </c>
      <c r="G438" s="1" t="s">
        <v>1628</v>
      </c>
      <c r="H438" t="s">
        <v>17</v>
      </c>
      <c r="I438" t="s">
        <v>18</v>
      </c>
      <c r="J438" t="s">
        <v>451</v>
      </c>
      <c r="K438" s="1" t="s">
        <v>1629</v>
      </c>
      <c r="L438" t="s">
        <v>29</v>
      </c>
      <c r="M438" s="1" t="s">
        <v>1630</v>
      </c>
      <c r="N438" s="2">
        <v>46112</v>
      </c>
    </row>
    <row r="439" spans="1:14" ht="33" hidden="1" x14ac:dyDescent="0.3">
      <c r="A439">
        <v>893</v>
      </c>
      <c r="B439">
        <v>124151</v>
      </c>
      <c r="C439" t="s">
        <v>1625</v>
      </c>
      <c r="D439" t="s">
        <v>1631</v>
      </c>
      <c r="E439" t="s">
        <v>14</v>
      </c>
      <c r="F439" t="s">
        <v>1632</v>
      </c>
      <c r="G439" t="s">
        <v>456</v>
      </c>
      <c r="H439" t="s">
        <v>154</v>
      </c>
      <c r="I439" t="s">
        <v>155</v>
      </c>
      <c r="J439" t="s">
        <v>711</v>
      </c>
      <c r="K439" s="1" t="s">
        <v>1633</v>
      </c>
      <c r="L439" t="s">
        <v>29</v>
      </c>
      <c r="M439" s="1" t="s">
        <v>1634</v>
      </c>
      <c r="N439" s="2">
        <v>46112</v>
      </c>
    </row>
    <row r="440" spans="1:14" ht="33" hidden="1" x14ac:dyDescent="0.3">
      <c r="A440">
        <v>893</v>
      </c>
      <c r="B440">
        <v>124151</v>
      </c>
      <c r="C440" t="s">
        <v>1625</v>
      </c>
      <c r="D440" t="s">
        <v>1635</v>
      </c>
      <c r="E440" t="s">
        <v>14</v>
      </c>
      <c r="F440" t="s">
        <v>1547</v>
      </c>
      <c r="G440" t="s">
        <v>456</v>
      </c>
      <c r="H440" t="s">
        <v>154</v>
      </c>
      <c r="I440" t="s">
        <v>155</v>
      </c>
      <c r="J440" t="s">
        <v>711</v>
      </c>
      <c r="K440" s="1" t="s">
        <v>1636</v>
      </c>
      <c r="L440" t="s">
        <v>29</v>
      </c>
      <c r="M440" s="1" t="s">
        <v>1637</v>
      </c>
      <c r="N440" s="2">
        <v>46112</v>
      </c>
    </row>
    <row r="441" spans="1:14" ht="49.5" hidden="1" x14ac:dyDescent="0.3">
      <c r="A441">
        <v>893</v>
      </c>
      <c r="B441">
        <v>124151</v>
      </c>
      <c r="C441" t="s">
        <v>1625</v>
      </c>
      <c r="D441" t="s">
        <v>1638</v>
      </c>
      <c r="E441" t="s">
        <v>14</v>
      </c>
      <c r="F441" t="s">
        <v>383</v>
      </c>
      <c r="G441" t="s">
        <v>456</v>
      </c>
      <c r="H441" t="s">
        <v>154</v>
      </c>
      <c r="I441" t="s">
        <v>155</v>
      </c>
      <c r="J441" t="s">
        <v>711</v>
      </c>
      <c r="K441" s="1" t="s">
        <v>1639</v>
      </c>
      <c r="L441" t="s">
        <v>29</v>
      </c>
      <c r="M441" s="1" t="s">
        <v>1640</v>
      </c>
      <c r="N441" s="2">
        <v>46112</v>
      </c>
    </row>
    <row r="442" spans="1:14" ht="33" hidden="1" x14ac:dyDescent="0.3">
      <c r="A442">
        <v>893</v>
      </c>
      <c r="B442">
        <v>124151</v>
      </c>
      <c r="C442" t="s">
        <v>1625</v>
      </c>
      <c r="D442" t="s">
        <v>1641</v>
      </c>
      <c r="E442" t="s">
        <v>14</v>
      </c>
      <c r="F442" t="s">
        <v>1642</v>
      </c>
      <c r="G442" t="s">
        <v>68</v>
      </c>
      <c r="H442" t="s">
        <v>26</v>
      </c>
      <c r="I442" t="s">
        <v>18</v>
      </c>
      <c r="J442" t="s">
        <v>451</v>
      </c>
      <c r="K442" s="1" t="s">
        <v>1643</v>
      </c>
      <c r="L442" t="s">
        <v>29</v>
      </c>
      <c r="M442" s="1" t="s">
        <v>1644</v>
      </c>
      <c r="N442" t="s">
        <v>29</v>
      </c>
    </row>
    <row r="443" spans="1:14" ht="33" hidden="1" x14ac:dyDescent="0.3">
      <c r="A443">
        <v>893</v>
      </c>
      <c r="B443">
        <v>124151</v>
      </c>
      <c r="C443" t="s">
        <v>1625</v>
      </c>
      <c r="D443" t="s">
        <v>1645</v>
      </c>
      <c r="E443" t="s">
        <v>14</v>
      </c>
      <c r="F443" t="s">
        <v>107</v>
      </c>
      <c r="G443" t="s">
        <v>456</v>
      </c>
      <c r="H443" t="s">
        <v>26</v>
      </c>
      <c r="I443" t="s">
        <v>18</v>
      </c>
      <c r="J443" s="1" t="s">
        <v>1646</v>
      </c>
      <c r="K443" s="1" t="s">
        <v>1647</v>
      </c>
      <c r="L443" t="s">
        <v>29</v>
      </c>
      <c r="M443" s="1" t="s">
        <v>1648</v>
      </c>
      <c r="N443" t="s">
        <v>29</v>
      </c>
    </row>
    <row r="444" spans="1:14" ht="33" hidden="1" x14ac:dyDescent="0.3">
      <c r="A444">
        <v>893</v>
      </c>
      <c r="B444">
        <v>124151</v>
      </c>
      <c r="C444" t="s">
        <v>1625</v>
      </c>
      <c r="D444" t="s">
        <v>1649</v>
      </c>
      <c r="E444" t="s">
        <v>14</v>
      </c>
      <c r="F444" t="s">
        <v>190</v>
      </c>
      <c r="G444" t="s">
        <v>456</v>
      </c>
      <c r="H444" t="s">
        <v>26</v>
      </c>
      <c r="I444" t="s">
        <v>18</v>
      </c>
      <c r="J444" t="s">
        <v>1650</v>
      </c>
      <c r="K444" s="1" t="s">
        <v>1651</v>
      </c>
      <c r="L444" t="s">
        <v>29</v>
      </c>
      <c r="M444" s="1" t="s">
        <v>1652</v>
      </c>
      <c r="N444" t="s">
        <v>29</v>
      </c>
    </row>
    <row r="445" spans="1:14" ht="66" hidden="1" x14ac:dyDescent="0.3">
      <c r="A445">
        <v>964</v>
      </c>
      <c r="B445">
        <v>126201</v>
      </c>
      <c r="C445" t="s">
        <v>1653</v>
      </c>
      <c r="D445" t="s">
        <v>1654</v>
      </c>
      <c r="E445" t="s">
        <v>14</v>
      </c>
      <c r="F445" t="s">
        <v>1132</v>
      </c>
      <c r="G445" t="s">
        <v>16</v>
      </c>
      <c r="H445" t="s">
        <v>17</v>
      </c>
      <c r="I445" t="s">
        <v>18</v>
      </c>
      <c r="J445" s="1" t="s">
        <v>1628</v>
      </c>
      <c r="K445" s="1" t="s">
        <v>1655</v>
      </c>
      <c r="L445" t="s">
        <v>373</v>
      </c>
      <c r="M445" s="1" t="s">
        <v>1656</v>
      </c>
      <c r="N445" s="2">
        <v>46110</v>
      </c>
    </row>
    <row r="446" spans="1:14" ht="49.5" hidden="1" x14ac:dyDescent="0.3">
      <c r="A446">
        <v>964</v>
      </c>
      <c r="B446">
        <v>126201</v>
      </c>
      <c r="C446" t="s">
        <v>1653</v>
      </c>
      <c r="D446" t="s">
        <v>1657</v>
      </c>
      <c r="E446" t="s">
        <v>14</v>
      </c>
      <c r="F446" t="s">
        <v>1658</v>
      </c>
      <c r="G446" t="s">
        <v>409</v>
      </c>
      <c r="H446" t="s">
        <v>17</v>
      </c>
      <c r="I446" t="s">
        <v>18</v>
      </c>
      <c r="J446" t="s">
        <v>556</v>
      </c>
      <c r="K446" s="1" t="s">
        <v>1659</v>
      </c>
      <c r="L446" t="s">
        <v>1660</v>
      </c>
      <c r="M446" s="1" t="s">
        <v>1661</v>
      </c>
      <c r="N446" s="2">
        <v>46110</v>
      </c>
    </row>
    <row r="447" spans="1:14" ht="49.5" hidden="1" x14ac:dyDescent="0.3">
      <c r="A447">
        <v>964</v>
      </c>
      <c r="B447">
        <v>126201</v>
      </c>
      <c r="C447" t="s">
        <v>1653</v>
      </c>
      <c r="D447" t="s">
        <v>1662</v>
      </c>
      <c r="E447" t="s">
        <v>14</v>
      </c>
      <c r="F447" t="s">
        <v>1663</v>
      </c>
      <c r="G447" t="s">
        <v>456</v>
      </c>
      <c r="H447" t="s">
        <v>17</v>
      </c>
      <c r="I447" t="s">
        <v>18</v>
      </c>
      <c r="J447" s="1" t="s">
        <v>1664</v>
      </c>
      <c r="K447" s="1" t="s">
        <v>1665</v>
      </c>
      <c r="L447" t="s">
        <v>29</v>
      </c>
      <c r="M447" s="1" t="s">
        <v>1666</v>
      </c>
      <c r="N447" s="2">
        <v>46473</v>
      </c>
    </row>
    <row r="448" spans="1:14" ht="49.5" hidden="1" x14ac:dyDescent="0.3">
      <c r="A448">
        <v>964</v>
      </c>
      <c r="B448">
        <v>126201</v>
      </c>
      <c r="C448" t="s">
        <v>1653</v>
      </c>
      <c r="D448" t="s">
        <v>1667</v>
      </c>
      <c r="E448" t="s">
        <v>14</v>
      </c>
      <c r="F448" t="s">
        <v>1132</v>
      </c>
      <c r="G448" t="s">
        <v>456</v>
      </c>
      <c r="H448" t="s">
        <v>154</v>
      </c>
      <c r="I448" t="s">
        <v>155</v>
      </c>
      <c r="J448" s="1" t="s">
        <v>1668</v>
      </c>
      <c r="K448" s="1" t="s">
        <v>1669</v>
      </c>
      <c r="L448" t="s">
        <v>29</v>
      </c>
      <c r="M448" s="1" t="s">
        <v>1670</v>
      </c>
      <c r="N448" s="2">
        <v>45863</v>
      </c>
    </row>
    <row r="449" spans="1:14" ht="49.5" hidden="1" x14ac:dyDescent="0.3">
      <c r="A449">
        <v>964</v>
      </c>
      <c r="B449">
        <v>126201</v>
      </c>
      <c r="C449" t="s">
        <v>1653</v>
      </c>
      <c r="D449" t="s">
        <v>1671</v>
      </c>
      <c r="E449" t="s">
        <v>14</v>
      </c>
      <c r="F449" t="s">
        <v>538</v>
      </c>
      <c r="G449" t="s">
        <v>478</v>
      </c>
      <c r="H449" t="s">
        <v>478</v>
      </c>
      <c r="I449" t="s">
        <v>18</v>
      </c>
      <c r="J449" s="1" t="s">
        <v>515</v>
      </c>
      <c r="K449" s="1" t="s">
        <v>1672</v>
      </c>
      <c r="L449" t="s">
        <v>29</v>
      </c>
      <c r="M449" s="1" t="s">
        <v>1673</v>
      </c>
      <c r="N449" s="2">
        <v>46473</v>
      </c>
    </row>
    <row r="450" spans="1:14" ht="49.5" hidden="1" x14ac:dyDescent="0.3">
      <c r="A450">
        <v>964</v>
      </c>
      <c r="B450">
        <v>126201</v>
      </c>
      <c r="C450" t="s">
        <v>1653</v>
      </c>
      <c r="D450" t="s">
        <v>1674</v>
      </c>
      <c r="E450" t="s">
        <v>14</v>
      </c>
      <c r="F450" t="s">
        <v>1675</v>
      </c>
      <c r="G450" t="s">
        <v>139</v>
      </c>
      <c r="H450" t="s">
        <v>26</v>
      </c>
      <c r="I450" t="s">
        <v>18</v>
      </c>
      <c r="J450" s="1" t="s">
        <v>1676</v>
      </c>
      <c r="K450" s="1" t="s">
        <v>1677</v>
      </c>
      <c r="L450" t="s">
        <v>29</v>
      </c>
      <c r="M450" s="1" t="s">
        <v>1678</v>
      </c>
      <c r="N450" t="s">
        <v>29</v>
      </c>
    </row>
    <row r="451" spans="1:14" ht="49.5" hidden="1" x14ac:dyDescent="0.3">
      <c r="A451">
        <v>964</v>
      </c>
      <c r="B451">
        <v>126201</v>
      </c>
      <c r="C451" t="s">
        <v>1653</v>
      </c>
      <c r="D451" t="s">
        <v>1679</v>
      </c>
      <c r="E451" t="s">
        <v>14</v>
      </c>
      <c r="F451" t="s">
        <v>765</v>
      </c>
      <c r="G451" t="s">
        <v>139</v>
      </c>
      <c r="H451" t="s">
        <v>26</v>
      </c>
      <c r="I451" t="s">
        <v>18</v>
      </c>
      <c r="J451" t="s">
        <v>1482</v>
      </c>
      <c r="K451" s="1" t="s">
        <v>1680</v>
      </c>
      <c r="L451" t="s">
        <v>29</v>
      </c>
      <c r="M451" s="1" t="s">
        <v>1681</v>
      </c>
      <c r="N451" t="s">
        <v>29</v>
      </c>
    </row>
    <row r="452" spans="1:14" ht="49.5" hidden="1" x14ac:dyDescent="0.3">
      <c r="A452">
        <v>964</v>
      </c>
      <c r="B452">
        <v>126201</v>
      </c>
      <c r="C452" t="s">
        <v>1653</v>
      </c>
      <c r="D452" t="s">
        <v>1682</v>
      </c>
      <c r="E452" t="s">
        <v>14</v>
      </c>
      <c r="F452" t="s">
        <v>719</v>
      </c>
      <c r="G452" t="s">
        <v>139</v>
      </c>
      <c r="H452" t="s">
        <v>26</v>
      </c>
      <c r="I452" t="s">
        <v>18</v>
      </c>
      <c r="J452" s="1" t="s">
        <v>1683</v>
      </c>
      <c r="K452" s="1" t="s">
        <v>1684</v>
      </c>
      <c r="L452" t="s">
        <v>29</v>
      </c>
      <c r="M452" s="1" t="s">
        <v>1685</v>
      </c>
      <c r="N452" t="s">
        <v>29</v>
      </c>
    </row>
    <row r="453" spans="1:14" ht="33" hidden="1" x14ac:dyDescent="0.3">
      <c r="A453">
        <v>1022</v>
      </c>
      <c r="B453">
        <v>129642</v>
      </c>
      <c r="C453" t="s">
        <v>1686</v>
      </c>
      <c r="D453" t="s">
        <v>1687</v>
      </c>
      <c r="E453" t="s">
        <v>14</v>
      </c>
      <c r="F453" t="s">
        <v>1688</v>
      </c>
      <c r="G453" t="s">
        <v>16</v>
      </c>
      <c r="H453" t="s">
        <v>17</v>
      </c>
      <c r="I453" t="s">
        <v>18</v>
      </c>
      <c r="J453" t="s">
        <v>556</v>
      </c>
      <c r="K453" s="1" t="s">
        <v>1689</v>
      </c>
      <c r="L453" t="s">
        <v>557</v>
      </c>
      <c r="M453" t="s">
        <v>1690</v>
      </c>
      <c r="N453" s="2">
        <v>46475</v>
      </c>
    </row>
    <row r="454" spans="1:14" ht="33" hidden="1" x14ac:dyDescent="0.3">
      <c r="A454">
        <v>1022</v>
      </c>
      <c r="B454">
        <v>129642</v>
      </c>
      <c r="C454" t="s">
        <v>1686</v>
      </c>
      <c r="D454" t="s">
        <v>1691</v>
      </c>
      <c r="E454" t="s">
        <v>14</v>
      </c>
      <c r="F454" t="s">
        <v>1692</v>
      </c>
      <c r="G454" s="1" t="s">
        <v>1693</v>
      </c>
      <c r="H454" t="s">
        <v>26</v>
      </c>
      <c r="I454" t="s">
        <v>18</v>
      </c>
      <c r="J454" t="s">
        <v>1250</v>
      </c>
      <c r="K454" s="1" t="s">
        <v>1694</v>
      </c>
      <c r="L454" t="s">
        <v>1695</v>
      </c>
      <c r="M454" t="s">
        <v>29</v>
      </c>
      <c r="N454" t="s">
        <v>29</v>
      </c>
    </row>
    <row r="455" spans="1:14" ht="49.5" hidden="1" x14ac:dyDescent="0.3">
      <c r="A455">
        <v>1022</v>
      </c>
      <c r="B455">
        <v>129642</v>
      </c>
      <c r="C455" t="s">
        <v>1686</v>
      </c>
      <c r="D455" t="s">
        <v>1696</v>
      </c>
      <c r="E455" t="s">
        <v>14</v>
      </c>
      <c r="F455" t="s">
        <v>63</v>
      </c>
      <c r="G455" s="1" t="s">
        <v>1693</v>
      </c>
      <c r="H455" t="s">
        <v>26</v>
      </c>
      <c r="I455" t="s">
        <v>18</v>
      </c>
      <c r="J455" t="s">
        <v>1697</v>
      </c>
      <c r="K455" s="1" t="s">
        <v>1698</v>
      </c>
      <c r="L455" t="s">
        <v>1695</v>
      </c>
      <c r="M455" t="s">
        <v>29</v>
      </c>
      <c r="N455" t="s">
        <v>29</v>
      </c>
    </row>
    <row r="456" spans="1:14" ht="33" hidden="1" x14ac:dyDescent="0.3">
      <c r="A456">
        <v>1022</v>
      </c>
      <c r="B456">
        <v>129642</v>
      </c>
      <c r="C456" t="s">
        <v>1686</v>
      </c>
      <c r="D456" t="s">
        <v>1699</v>
      </c>
      <c r="E456" t="s">
        <v>14</v>
      </c>
      <c r="F456" t="s">
        <v>1700</v>
      </c>
      <c r="G456" t="s">
        <v>456</v>
      </c>
      <c r="H456" t="s">
        <v>26</v>
      </c>
      <c r="I456" t="s">
        <v>18</v>
      </c>
      <c r="J456" t="s">
        <v>1701</v>
      </c>
      <c r="K456" s="1" t="s">
        <v>1702</v>
      </c>
      <c r="L456" t="s">
        <v>1695</v>
      </c>
      <c r="M456" t="s">
        <v>29</v>
      </c>
      <c r="N456" t="s">
        <v>29</v>
      </c>
    </row>
    <row r="457" spans="1:14" ht="33" hidden="1" x14ac:dyDescent="0.3">
      <c r="A457">
        <v>1022</v>
      </c>
      <c r="B457">
        <v>129642</v>
      </c>
      <c r="C457" t="s">
        <v>1686</v>
      </c>
      <c r="D457" t="s">
        <v>1703</v>
      </c>
      <c r="E457" t="s">
        <v>14</v>
      </c>
      <c r="F457" t="s">
        <v>36</v>
      </c>
      <c r="G457" t="s">
        <v>456</v>
      </c>
      <c r="H457" t="s">
        <v>26</v>
      </c>
      <c r="I457" t="s">
        <v>18</v>
      </c>
      <c r="J457" s="1" t="s">
        <v>1704</v>
      </c>
      <c r="K457" s="1" t="s">
        <v>1705</v>
      </c>
      <c r="L457" t="s">
        <v>1695</v>
      </c>
      <c r="M457" t="s">
        <v>29</v>
      </c>
      <c r="N457" t="s">
        <v>29</v>
      </c>
    </row>
    <row r="458" spans="1:14" ht="49.5" hidden="1" x14ac:dyDescent="0.3">
      <c r="A458">
        <v>1022</v>
      </c>
      <c r="B458">
        <v>129642</v>
      </c>
      <c r="C458" t="s">
        <v>1686</v>
      </c>
      <c r="D458" t="s">
        <v>1706</v>
      </c>
      <c r="E458" t="s">
        <v>14</v>
      </c>
      <c r="F458" t="s">
        <v>715</v>
      </c>
      <c r="G458" t="s">
        <v>456</v>
      </c>
      <c r="H458" t="s">
        <v>26</v>
      </c>
      <c r="I458" t="s">
        <v>18</v>
      </c>
      <c r="J458" s="1" t="s">
        <v>1707</v>
      </c>
      <c r="K458" s="1" t="s">
        <v>1708</v>
      </c>
      <c r="L458" t="s">
        <v>1695</v>
      </c>
      <c r="M458" t="s">
        <v>29</v>
      </c>
      <c r="N458" t="s">
        <v>29</v>
      </c>
    </row>
    <row r="459" spans="1:14" ht="33" hidden="1" x14ac:dyDescent="0.3">
      <c r="A459">
        <v>1022</v>
      </c>
      <c r="B459">
        <v>129642</v>
      </c>
      <c r="C459" t="s">
        <v>1686</v>
      </c>
      <c r="D459" t="s">
        <v>1709</v>
      </c>
      <c r="E459" t="s">
        <v>14</v>
      </c>
      <c r="F459" t="s">
        <v>118</v>
      </c>
      <c r="G459" t="s">
        <v>456</v>
      </c>
      <c r="H459" t="s">
        <v>26</v>
      </c>
      <c r="I459" t="s">
        <v>18</v>
      </c>
      <c r="J459" s="1" t="s">
        <v>1710</v>
      </c>
      <c r="K459" s="1" t="s">
        <v>1711</v>
      </c>
      <c r="L459" t="s">
        <v>1695</v>
      </c>
      <c r="M459" t="s">
        <v>29</v>
      </c>
      <c r="N459" t="s">
        <v>29</v>
      </c>
    </row>
    <row r="460" spans="1:14" ht="33" hidden="1" x14ac:dyDescent="0.3">
      <c r="A460">
        <v>1022</v>
      </c>
      <c r="B460">
        <v>129642</v>
      </c>
      <c r="C460" t="s">
        <v>1686</v>
      </c>
      <c r="D460" t="s">
        <v>1712</v>
      </c>
      <c r="E460" t="s">
        <v>14</v>
      </c>
      <c r="F460" t="s">
        <v>408</v>
      </c>
      <c r="G460" t="s">
        <v>456</v>
      </c>
      <c r="H460" t="s">
        <v>26</v>
      </c>
      <c r="I460" t="s">
        <v>18</v>
      </c>
      <c r="J460" s="1" t="s">
        <v>1710</v>
      </c>
      <c r="K460" s="1" t="s">
        <v>1713</v>
      </c>
      <c r="L460" t="s">
        <v>1695</v>
      </c>
      <c r="M460" t="s">
        <v>29</v>
      </c>
      <c r="N460" t="s">
        <v>29</v>
      </c>
    </row>
    <row r="461" spans="1:14" ht="33" hidden="1" x14ac:dyDescent="0.3">
      <c r="A461">
        <v>1022</v>
      </c>
      <c r="B461">
        <v>129642</v>
      </c>
      <c r="C461" t="s">
        <v>1686</v>
      </c>
      <c r="D461" t="s">
        <v>205</v>
      </c>
      <c r="E461" t="s">
        <v>14</v>
      </c>
      <c r="F461" t="s">
        <v>1632</v>
      </c>
      <c r="G461" t="s">
        <v>456</v>
      </c>
      <c r="H461" t="s">
        <v>26</v>
      </c>
      <c r="I461" t="s">
        <v>18</v>
      </c>
      <c r="J461" t="s">
        <v>1714</v>
      </c>
      <c r="K461" s="1" t="s">
        <v>1715</v>
      </c>
      <c r="L461" t="s">
        <v>1695</v>
      </c>
      <c r="M461" t="s">
        <v>29</v>
      </c>
      <c r="N461" t="s">
        <v>29</v>
      </c>
    </row>
    <row r="462" spans="1:14" ht="33" hidden="1" x14ac:dyDescent="0.3">
      <c r="A462">
        <v>1022</v>
      </c>
      <c r="B462">
        <v>129642</v>
      </c>
      <c r="C462" t="s">
        <v>1686</v>
      </c>
      <c r="D462" t="s">
        <v>1716</v>
      </c>
      <c r="E462" t="s">
        <v>14</v>
      </c>
      <c r="F462" t="s">
        <v>1717</v>
      </c>
      <c r="G462" t="s">
        <v>456</v>
      </c>
      <c r="H462" t="s">
        <v>26</v>
      </c>
      <c r="I462" t="s">
        <v>18</v>
      </c>
      <c r="J462" t="s">
        <v>1272</v>
      </c>
      <c r="K462" s="1" t="s">
        <v>1718</v>
      </c>
      <c r="L462" t="s">
        <v>1695</v>
      </c>
      <c r="M462" t="s">
        <v>29</v>
      </c>
      <c r="N462" t="s">
        <v>29</v>
      </c>
    </row>
    <row r="463" spans="1:14" ht="33" hidden="1" x14ac:dyDescent="0.3">
      <c r="A463">
        <v>1022</v>
      </c>
      <c r="B463">
        <v>129642</v>
      </c>
      <c r="C463" t="s">
        <v>1686</v>
      </c>
      <c r="D463" t="s">
        <v>1719</v>
      </c>
      <c r="E463" t="s">
        <v>14</v>
      </c>
      <c r="F463" t="s">
        <v>176</v>
      </c>
      <c r="G463" t="s">
        <v>456</v>
      </c>
      <c r="H463" t="s">
        <v>26</v>
      </c>
      <c r="I463" t="s">
        <v>18</v>
      </c>
      <c r="J463" t="s">
        <v>1720</v>
      </c>
      <c r="K463" s="1" t="s">
        <v>1721</v>
      </c>
      <c r="L463" t="s">
        <v>1695</v>
      </c>
      <c r="M463" t="s">
        <v>29</v>
      </c>
      <c r="N463" t="s">
        <v>29</v>
      </c>
    </row>
    <row r="464" spans="1:14" ht="33" hidden="1" x14ac:dyDescent="0.3">
      <c r="A464">
        <v>1022</v>
      </c>
      <c r="B464">
        <v>129642</v>
      </c>
      <c r="C464" t="s">
        <v>1686</v>
      </c>
      <c r="D464" t="s">
        <v>1722</v>
      </c>
      <c r="E464" t="s">
        <v>14</v>
      </c>
      <c r="F464" t="s">
        <v>1700</v>
      </c>
      <c r="G464" t="s">
        <v>73</v>
      </c>
      <c r="H464" t="s">
        <v>17</v>
      </c>
      <c r="I464" t="s">
        <v>18</v>
      </c>
      <c r="J464" t="s">
        <v>556</v>
      </c>
      <c r="K464" s="1" t="s">
        <v>1723</v>
      </c>
      <c r="L464" t="s">
        <v>373</v>
      </c>
      <c r="M464" t="s">
        <v>1724</v>
      </c>
      <c r="N464" s="2">
        <v>46475</v>
      </c>
    </row>
    <row r="465" spans="1:14" ht="33" hidden="1" x14ac:dyDescent="0.3">
      <c r="A465">
        <v>1022</v>
      </c>
      <c r="B465">
        <v>129642</v>
      </c>
      <c r="C465" t="s">
        <v>1686</v>
      </c>
      <c r="D465" t="s">
        <v>1725</v>
      </c>
      <c r="E465" t="s">
        <v>14</v>
      </c>
      <c r="F465" t="s">
        <v>274</v>
      </c>
      <c r="G465" t="s">
        <v>456</v>
      </c>
      <c r="H465" t="s">
        <v>26</v>
      </c>
      <c r="I465" t="s">
        <v>18</v>
      </c>
      <c r="J465" s="1" t="s">
        <v>1726</v>
      </c>
      <c r="K465" s="1" t="s">
        <v>1727</v>
      </c>
      <c r="L465" t="s">
        <v>1695</v>
      </c>
      <c r="M465" t="s">
        <v>29</v>
      </c>
      <c r="N465" t="s">
        <v>29</v>
      </c>
    </row>
    <row r="466" spans="1:14" ht="33" hidden="1" x14ac:dyDescent="0.3">
      <c r="A466">
        <v>1022</v>
      </c>
      <c r="B466">
        <v>129642</v>
      </c>
      <c r="C466" t="s">
        <v>1686</v>
      </c>
      <c r="D466" t="s">
        <v>1728</v>
      </c>
      <c r="E466" t="s">
        <v>14</v>
      </c>
      <c r="F466" t="s">
        <v>999</v>
      </c>
      <c r="G466" t="s">
        <v>456</v>
      </c>
      <c r="H466" t="s">
        <v>26</v>
      </c>
      <c r="I466" t="s">
        <v>18</v>
      </c>
      <c r="J466" t="s">
        <v>1701</v>
      </c>
      <c r="K466" s="1" t="s">
        <v>1729</v>
      </c>
      <c r="L466" t="s">
        <v>1695</v>
      </c>
      <c r="M466" t="s">
        <v>29</v>
      </c>
      <c r="N466" t="s">
        <v>29</v>
      </c>
    </row>
    <row r="467" spans="1:14" ht="49.5" hidden="1" x14ac:dyDescent="0.3">
      <c r="A467">
        <v>1022</v>
      </c>
      <c r="B467">
        <v>129642</v>
      </c>
      <c r="C467" t="s">
        <v>1686</v>
      </c>
      <c r="D467" t="s">
        <v>1730</v>
      </c>
      <c r="E467" t="s">
        <v>14</v>
      </c>
      <c r="F467" t="s">
        <v>999</v>
      </c>
      <c r="G467" t="s">
        <v>409</v>
      </c>
      <c r="H467" t="s">
        <v>17</v>
      </c>
      <c r="I467" t="s">
        <v>18</v>
      </c>
      <c r="J467" t="s">
        <v>450</v>
      </c>
      <c r="K467" s="1" t="s">
        <v>1731</v>
      </c>
      <c r="L467" t="s">
        <v>1695</v>
      </c>
      <c r="M467" t="s">
        <v>1732</v>
      </c>
      <c r="N467" s="2">
        <v>46475</v>
      </c>
    </row>
    <row r="468" spans="1:14" ht="33" hidden="1" x14ac:dyDescent="0.3">
      <c r="A468">
        <v>1022</v>
      </c>
      <c r="B468">
        <v>129642</v>
      </c>
      <c r="C468" t="s">
        <v>1686</v>
      </c>
      <c r="D468" t="s">
        <v>1733</v>
      </c>
      <c r="E468" t="s">
        <v>14</v>
      </c>
      <c r="F468" t="s">
        <v>1734</v>
      </c>
      <c r="G468" s="1" t="s">
        <v>1553</v>
      </c>
      <c r="H468" t="s">
        <v>154</v>
      </c>
      <c r="I468" t="s">
        <v>155</v>
      </c>
      <c r="J468" s="1" t="s">
        <v>1735</v>
      </c>
      <c r="K468" s="1" t="s">
        <v>1736</v>
      </c>
      <c r="L468" t="s">
        <v>1695</v>
      </c>
      <c r="M468" t="s">
        <v>1001</v>
      </c>
      <c r="N468" s="2">
        <v>45744</v>
      </c>
    </row>
    <row r="469" spans="1:14" ht="33" hidden="1" x14ac:dyDescent="0.3">
      <c r="A469">
        <v>1022</v>
      </c>
      <c r="B469">
        <v>129642</v>
      </c>
      <c r="C469" t="s">
        <v>1686</v>
      </c>
      <c r="D469" t="s">
        <v>1737</v>
      </c>
      <c r="E469" t="s">
        <v>14</v>
      </c>
      <c r="F469" t="s">
        <v>1700</v>
      </c>
      <c r="G469" s="1" t="s">
        <v>1553</v>
      </c>
      <c r="H469" t="s">
        <v>154</v>
      </c>
      <c r="I469" t="s">
        <v>155</v>
      </c>
      <c r="J469" s="1" t="s">
        <v>1735</v>
      </c>
      <c r="K469" s="1" t="s">
        <v>1738</v>
      </c>
      <c r="L469" t="s">
        <v>1695</v>
      </c>
      <c r="M469" t="s">
        <v>1739</v>
      </c>
      <c r="N469" s="2">
        <v>45744</v>
      </c>
    </row>
    <row r="470" spans="1:14" ht="33" hidden="1" x14ac:dyDescent="0.3">
      <c r="A470">
        <v>1022</v>
      </c>
      <c r="B470">
        <v>129642</v>
      </c>
      <c r="C470" t="s">
        <v>1686</v>
      </c>
      <c r="D470" t="s">
        <v>1740</v>
      </c>
      <c r="E470" t="s">
        <v>14</v>
      </c>
      <c r="F470" t="s">
        <v>953</v>
      </c>
      <c r="G470" s="1" t="s">
        <v>1553</v>
      </c>
      <c r="H470" t="s">
        <v>154</v>
      </c>
      <c r="I470" t="s">
        <v>155</v>
      </c>
      <c r="J470" s="1" t="s">
        <v>1735</v>
      </c>
      <c r="K470" s="1" t="s">
        <v>1741</v>
      </c>
      <c r="L470" t="s">
        <v>1695</v>
      </c>
      <c r="M470" t="s">
        <v>1001</v>
      </c>
      <c r="N470" s="2">
        <v>45744</v>
      </c>
    </row>
    <row r="471" spans="1:14" ht="33" hidden="1" x14ac:dyDescent="0.3">
      <c r="A471">
        <v>1022</v>
      </c>
      <c r="B471">
        <v>129642</v>
      </c>
      <c r="C471" t="s">
        <v>1686</v>
      </c>
      <c r="D471" t="s">
        <v>1742</v>
      </c>
      <c r="E471" t="s">
        <v>14</v>
      </c>
      <c r="F471" t="s">
        <v>1743</v>
      </c>
      <c r="G471" t="s">
        <v>25</v>
      </c>
      <c r="H471" t="s">
        <v>26</v>
      </c>
      <c r="I471" t="s">
        <v>18</v>
      </c>
      <c r="J471" t="s">
        <v>1744</v>
      </c>
      <c r="K471" s="1" t="s">
        <v>1745</v>
      </c>
      <c r="L471" t="s">
        <v>1695</v>
      </c>
      <c r="M471" t="s">
        <v>29</v>
      </c>
      <c r="N471" t="s">
        <v>29</v>
      </c>
    </row>
    <row r="472" spans="1:14" ht="49.5" hidden="1" x14ac:dyDescent="0.3">
      <c r="A472">
        <v>1022</v>
      </c>
      <c r="B472">
        <v>129642</v>
      </c>
      <c r="C472" t="s">
        <v>1686</v>
      </c>
      <c r="D472" t="s">
        <v>1746</v>
      </c>
      <c r="E472" t="s">
        <v>14</v>
      </c>
      <c r="F472" t="s">
        <v>1552</v>
      </c>
      <c r="G472" t="s">
        <v>25</v>
      </c>
      <c r="H472" t="s">
        <v>26</v>
      </c>
      <c r="I472" t="s">
        <v>18</v>
      </c>
      <c r="J472" s="1" t="s">
        <v>1747</v>
      </c>
      <c r="K472" s="1" t="s">
        <v>1748</v>
      </c>
      <c r="L472" t="s">
        <v>1695</v>
      </c>
      <c r="M472" t="s">
        <v>29</v>
      </c>
      <c r="N472" t="s">
        <v>29</v>
      </c>
    </row>
    <row r="473" spans="1:14" ht="33" hidden="1" x14ac:dyDescent="0.3">
      <c r="A473">
        <v>1022</v>
      </c>
      <c r="B473">
        <v>129642</v>
      </c>
      <c r="C473" t="s">
        <v>1686</v>
      </c>
      <c r="D473" t="s">
        <v>1749</v>
      </c>
      <c r="E473" t="s">
        <v>14</v>
      </c>
      <c r="F473" t="s">
        <v>1750</v>
      </c>
      <c r="G473" s="1" t="s">
        <v>1751</v>
      </c>
      <c r="H473" t="s">
        <v>26</v>
      </c>
      <c r="I473" t="s">
        <v>18</v>
      </c>
      <c r="J473" t="s">
        <v>1744</v>
      </c>
      <c r="K473" s="1" t="s">
        <v>1752</v>
      </c>
      <c r="L473" t="s">
        <v>557</v>
      </c>
      <c r="M473" t="s">
        <v>29</v>
      </c>
      <c r="N473" t="s">
        <v>29</v>
      </c>
    </row>
    <row r="474" spans="1:14" ht="66" hidden="1" x14ac:dyDescent="0.3">
      <c r="A474">
        <v>1028</v>
      </c>
      <c r="B474">
        <v>305668</v>
      </c>
      <c r="C474" t="s">
        <v>1753</v>
      </c>
      <c r="D474" t="s">
        <v>1754</v>
      </c>
      <c r="E474" t="s">
        <v>14</v>
      </c>
      <c r="F474" t="s">
        <v>72</v>
      </c>
      <c r="G474" t="s">
        <v>1755</v>
      </c>
      <c r="H474" t="s">
        <v>17</v>
      </c>
      <c r="I474" t="s">
        <v>18</v>
      </c>
      <c r="J474" t="s">
        <v>1756</v>
      </c>
      <c r="K474" s="1" t="s">
        <v>1757</v>
      </c>
      <c r="L474" t="s">
        <v>29</v>
      </c>
      <c r="M474" t="s">
        <v>717</v>
      </c>
      <c r="N474" s="2">
        <v>46475</v>
      </c>
    </row>
    <row r="475" spans="1:14" ht="49.5" hidden="1" x14ac:dyDescent="0.3">
      <c r="A475">
        <v>1028</v>
      </c>
      <c r="B475">
        <v>305668</v>
      </c>
      <c r="C475" t="s">
        <v>1753</v>
      </c>
      <c r="D475" s="1" t="s">
        <v>1758</v>
      </c>
      <c r="E475" t="s">
        <v>14</v>
      </c>
      <c r="F475" t="s">
        <v>1759</v>
      </c>
      <c r="G475" t="s">
        <v>456</v>
      </c>
      <c r="H475" t="s">
        <v>26</v>
      </c>
      <c r="I475" t="s">
        <v>18</v>
      </c>
      <c r="J475" t="s">
        <v>1760</v>
      </c>
      <c r="K475" s="1" t="s">
        <v>1761</v>
      </c>
      <c r="L475" t="s">
        <v>29</v>
      </c>
      <c r="M475" t="s">
        <v>1487</v>
      </c>
      <c r="N475" t="s">
        <v>29</v>
      </c>
    </row>
    <row r="476" spans="1:14" ht="66" hidden="1" x14ac:dyDescent="0.3">
      <c r="A476">
        <v>1028</v>
      </c>
      <c r="B476">
        <v>305668</v>
      </c>
      <c r="C476" t="s">
        <v>1753</v>
      </c>
      <c r="D476" t="s">
        <v>1762</v>
      </c>
      <c r="E476" t="s">
        <v>14</v>
      </c>
      <c r="F476" t="s">
        <v>1763</v>
      </c>
      <c r="G476" t="s">
        <v>1764</v>
      </c>
      <c r="H476" t="s">
        <v>26</v>
      </c>
      <c r="I476" t="s">
        <v>155</v>
      </c>
      <c r="J476" t="s">
        <v>1764</v>
      </c>
      <c r="K476" s="1" t="s">
        <v>1765</v>
      </c>
      <c r="L476" t="s">
        <v>29</v>
      </c>
      <c r="M476" t="s">
        <v>1404</v>
      </c>
      <c r="N476" t="s">
        <v>29</v>
      </c>
    </row>
    <row r="477" spans="1:14" ht="33" hidden="1" x14ac:dyDescent="0.3">
      <c r="A477">
        <v>1028</v>
      </c>
      <c r="B477">
        <v>305668</v>
      </c>
      <c r="C477" t="s">
        <v>1753</v>
      </c>
      <c r="D477" t="s">
        <v>1766</v>
      </c>
      <c r="E477" t="s">
        <v>14</v>
      </c>
      <c r="F477" t="s">
        <v>1343</v>
      </c>
      <c r="G477" t="s">
        <v>1764</v>
      </c>
      <c r="H477" t="s">
        <v>26</v>
      </c>
      <c r="I477" t="s">
        <v>155</v>
      </c>
      <c r="J477" t="s">
        <v>1764</v>
      </c>
      <c r="K477" s="1" t="s">
        <v>1767</v>
      </c>
      <c r="L477" t="s">
        <v>29</v>
      </c>
      <c r="M477" t="s">
        <v>1768</v>
      </c>
      <c r="N477" t="s">
        <v>29</v>
      </c>
    </row>
    <row r="478" spans="1:14" ht="33" hidden="1" x14ac:dyDescent="0.3">
      <c r="A478">
        <v>1028</v>
      </c>
      <c r="B478">
        <v>305668</v>
      </c>
      <c r="C478" t="s">
        <v>1753</v>
      </c>
      <c r="D478" t="s">
        <v>1769</v>
      </c>
      <c r="E478" t="s">
        <v>14</v>
      </c>
      <c r="F478" t="s">
        <v>1301</v>
      </c>
      <c r="G478" t="s">
        <v>1764</v>
      </c>
      <c r="H478" t="s">
        <v>26</v>
      </c>
      <c r="I478" t="s">
        <v>155</v>
      </c>
      <c r="J478" t="s">
        <v>1764</v>
      </c>
      <c r="K478" s="1" t="s">
        <v>1770</v>
      </c>
      <c r="L478" t="s">
        <v>29</v>
      </c>
      <c r="M478" t="s">
        <v>1771</v>
      </c>
      <c r="N478" t="s">
        <v>29</v>
      </c>
    </row>
    <row r="479" spans="1:14" ht="49.5" hidden="1" x14ac:dyDescent="0.3">
      <c r="A479">
        <v>1028</v>
      </c>
      <c r="B479">
        <v>305668</v>
      </c>
      <c r="C479" t="s">
        <v>1753</v>
      </c>
      <c r="D479" t="s">
        <v>1772</v>
      </c>
      <c r="E479" t="s">
        <v>14</v>
      </c>
      <c r="F479" t="s">
        <v>1773</v>
      </c>
      <c r="G479" t="s">
        <v>1764</v>
      </c>
      <c r="H479" t="s">
        <v>26</v>
      </c>
      <c r="I479" t="s">
        <v>155</v>
      </c>
      <c r="J479" t="s">
        <v>1764</v>
      </c>
      <c r="K479" s="1" t="s">
        <v>1774</v>
      </c>
      <c r="L479" t="s">
        <v>29</v>
      </c>
      <c r="M479" t="s">
        <v>1775</v>
      </c>
      <c r="N479" t="s">
        <v>29</v>
      </c>
    </row>
    <row r="480" spans="1:14" ht="99" hidden="1" x14ac:dyDescent="0.3">
      <c r="A480">
        <v>1028</v>
      </c>
      <c r="B480">
        <v>305668</v>
      </c>
      <c r="C480" t="s">
        <v>1753</v>
      </c>
      <c r="D480" s="1" t="s">
        <v>1776</v>
      </c>
      <c r="E480" t="s">
        <v>14</v>
      </c>
      <c r="F480" t="s">
        <v>261</v>
      </c>
      <c r="G480" t="s">
        <v>1755</v>
      </c>
      <c r="H480" t="s">
        <v>17</v>
      </c>
      <c r="I480" t="s">
        <v>155</v>
      </c>
      <c r="J480" t="s">
        <v>456</v>
      </c>
      <c r="K480" s="1" t="s">
        <v>1777</v>
      </c>
      <c r="L480" t="s">
        <v>1470</v>
      </c>
      <c r="M480" t="s">
        <v>1404</v>
      </c>
      <c r="N480" s="2">
        <v>46105</v>
      </c>
    </row>
    <row r="481" spans="1:14" ht="66" hidden="1" x14ac:dyDescent="0.3">
      <c r="A481">
        <v>1028</v>
      </c>
      <c r="B481">
        <v>305668</v>
      </c>
      <c r="C481" t="s">
        <v>1753</v>
      </c>
      <c r="D481" t="s">
        <v>1778</v>
      </c>
      <c r="E481" t="s">
        <v>14</v>
      </c>
      <c r="F481" t="s">
        <v>1779</v>
      </c>
      <c r="G481" t="s">
        <v>154</v>
      </c>
      <c r="H481" t="s">
        <v>154</v>
      </c>
      <c r="I481" t="s">
        <v>155</v>
      </c>
      <c r="J481" t="s">
        <v>154</v>
      </c>
      <c r="K481" s="1" t="s">
        <v>1780</v>
      </c>
      <c r="L481" t="s">
        <v>29</v>
      </c>
      <c r="M481" t="s">
        <v>1440</v>
      </c>
      <c r="N481" s="2">
        <v>46105</v>
      </c>
    </row>
    <row r="482" spans="1:14" ht="66" hidden="1" x14ac:dyDescent="0.3">
      <c r="A482">
        <v>1028</v>
      </c>
      <c r="B482">
        <v>305668</v>
      </c>
      <c r="C482" t="s">
        <v>1753</v>
      </c>
      <c r="D482" s="1" t="s">
        <v>1781</v>
      </c>
      <c r="E482" t="s">
        <v>14</v>
      </c>
      <c r="F482" t="s">
        <v>1499</v>
      </c>
      <c r="G482" t="s">
        <v>68</v>
      </c>
      <c r="H482" t="s">
        <v>17</v>
      </c>
      <c r="I482" t="s">
        <v>18</v>
      </c>
      <c r="J482" t="s">
        <v>1782</v>
      </c>
      <c r="K482" s="1" t="s">
        <v>1783</v>
      </c>
      <c r="L482" t="s">
        <v>29</v>
      </c>
      <c r="M482" t="s">
        <v>717</v>
      </c>
      <c r="N482" s="2">
        <v>46475</v>
      </c>
    </row>
    <row r="483" spans="1:14" ht="49.5" hidden="1" x14ac:dyDescent="0.3">
      <c r="A483">
        <v>1028</v>
      </c>
      <c r="B483">
        <v>305668</v>
      </c>
      <c r="C483" t="s">
        <v>1753</v>
      </c>
      <c r="D483" t="s">
        <v>1784</v>
      </c>
      <c r="E483" t="s">
        <v>14</v>
      </c>
      <c r="F483" t="s">
        <v>719</v>
      </c>
      <c r="G483" t="s">
        <v>478</v>
      </c>
      <c r="H483" t="s">
        <v>478</v>
      </c>
      <c r="I483" t="s">
        <v>18</v>
      </c>
      <c r="J483" t="s">
        <v>478</v>
      </c>
      <c r="K483" s="1" t="s">
        <v>1785</v>
      </c>
      <c r="L483" t="s">
        <v>29</v>
      </c>
      <c r="M483" t="s">
        <v>1440</v>
      </c>
      <c r="N483" s="2">
        <v>46105</v>
      </c>
    </row>
    <row r="484" spans="1:14" ht="49.5" hidden="1" x14ac:dyDescent="0.3">
      <c r="A484">
        <v>1028</v>
      </c>
      <c r="B484">
        <v>305668</v>
      </c>
      <c r="C484" t="s">
        <v>1753</v>
      </c>
      <c r="D484" t="s">
        <v>1786</v>
      </c>
      <c r="E484" t="s">
        <v>14</v>
      </c>
      <c r="F484" t="s">
        <v>305</v>
      </c>
      <c r="G484" t="s">
        <v>139</v>
      </c>
      <c r="H484" t="s">
        <v>26</v>
      </c>
      <c r="I484" t="s">
        <v>18</v>
      </c>
      <c r="J484" t="s">
        <v>1787</v>
      </c>
      <c r="K484" s="1" t="s">
        <v>1788</v>
      </c>
      <c r="L484" t="s">
        <v>29</v>
      </c>
      <c r="M484" t="s">
        <v>1789</v>
      </c>
      <c r="N484" t="s">
        <v>29</v>
      </c>
    </row>
    <row r="485" spans="1:14" ht="49.5" hidden="1" x14ac:dyDescent="0.3">
      <c r="A485">
        <v>1028</v>
      </c>
      <c r="B485">
        <v>305668</v>
      </c>
      <c r="C485" t="s">
        <v>1753</v>
      </c>
      <c r="D485" t="s">
        <v>1790</v>
      </c>
      <c r="E485" t="s">
        <v>14</v>
      </c>
      <c r="F485" t="s">
        <v>588</v>
      </c>
      <c r="G485" t="s">
        <v>139</v>
      </c>
      <c r="H485" t="s">
        <v>26</v>
      </c>
      <c r="I485" t="s">
        <v>18</v>
      </c>
      <c r="J485" s="1" t="s">
        <v>1791</v>
      </c>
      <c r="K485" s="1" t="s">
        <v>1792</v>
      </c>
      <c r="L485" t="s">
        <v>29</v>
      </c>
      <c r="M485" t="s">
        <v>1793</v>
      </c>
      <c r="N485" t="s">
        <v>29</v>
      </c>
    </row>
    <row r="486" spans="1:14" ht="49.5" hidden="1" x14ac:dyDescent="0.3">
      <c r="A486">
        <v>1028</v>
      </c>
      <c r="B486">
        <v>305668</v>
      </c>
      <c r="C486" t="s">
        <v>1753</v>
      </c>
      <c r="D486" t="s">
        <v>1794</v>
      </c>
      <c r="E486" t="s">
        <v>14</v>
      </c>
      <c r="F486" t="s">
        <v>122</v>
      </c>
      <c r="G486" t="s">
        <v>456</v>
      </c>
      <c r="H486" t="s">
        <v>26</v>
      </c>
      <c r="I486" t="s">
        <v>18</v>
      </c>
      <c r="J486" t="s">
        <v>1795</v>
      </c>
      <c r="K486" s="1" t="s">
        <v>1796</v>
      </c>
      <c r="L486" t="s">
        <v>29</v>
      </c>
      <c r="M486" t="s">
        <v>1797</v>
      </c>
      <c r="N486" t="s">
        <v>29</v>
      </c>
    </row>
    <row r="487" spans="1:14" ht="49.5" hidden="1" x14ac:dyDescent="0.3">
      <c r="A487">
        <v>1028</v>
      </c>
      <c r="B487">
        <v>305668</v>
      </c>
      <c r="C487" t="s">
        <v>1753</v>
      </c>
      <c r="D487" t="s">
        <v>1798</v>
      </c>
      <c r="E487" t="s">
        <v>14</v>
      </c>
      <c r="F487" t="s">
        <v>240</v>
      </c>
      <c r="G487" t="s">
        <v>456</v>
      </c>
      <c r="H487" t="s">
        <v>26</v>
      </c>
      <c r="I487" t="s">
        <v>18</v>
      </c>
      <c r="J487" t="s">
        <v>457</v>
      </c>
      <c r="K487" s="1" t="s">
        <v>1799</v>
      </c>
      <c r="L487" t="s">
        <v>29</v>
      </c>
      <c r="M487" t="s">
        <v>1797</v>
      </c>
      <c r="N487" t="s">
        <v>29</v>
      </c>
    </row>
    <row r="488" spans="1:14" ht="33" hidden="1" x14ac:dyDescent="0.3">
      <c r="A488">
        <v>1040</v>
      </c>
      <c r="B488">
        <v>163114</v>
      </c>
      <c r="C488" t="s">
        <v>1800</v>
      </c>
      <c r="D488" t="s">
        <v>1801</v>
      </c>
      <c r="E488" t="s">
        <v>14</v>
      </c>
      <c r="F488" t="s">
        <v>646</v>
      </c>
      <c r="G488" t="s">
        <v>16</v>
      </c>
      <c r="H488" t="s">
        <v>17</v>
      </c>
      <c r="I488" t="s">
        <v>18</v>
      </c>
      <c r="J488" t="s">
        <v>450</v>
      </c>
      <c r="K488" s="1" t="s">
        <v>1802</v>
      </c>
      <c r="L488" t="s">
        <v>373</v>
      </c>
      <c r="M488" s="1" t="s">
        <v>1803</v>
      </c>
      <c r="N488" s="2">
        <v>45742</v>
      </c>
    </row>
    <row r="489" spans="1:14" ht="66" hidden="1" x14ac:dyDescent="0.3">
      <c r="A489">
        <v>1040</v>
      </c>
      <c r="B489">
        <v>163114</v>
      </c>
      <c r="C489" t="s">
        <v>1800</v>
      </c>
      <c r="D489" t="s">
        <v>1804</v>
      </c>
      <c r="E489" t="s">
        <v>14</v>
      </c>
      <c r="F489" t="s">
        <v>1805</v>
      </c>
      <c r="G489" t="s">
        <v>139</v>
      </c>
      <c r="H489" t="s">
        <v>26</v>
      </c>
      <c r="I489" t="s">
        <v>18</v>
      </c>
      <c r="J489" t="s">
        <v>1806</v>
      </c>
      <c r="K489" s="1" t="s">
        <v>1807</v>
      </c>
      <c r="L489" t="s">
        <v>29</v>
      </c>
      <c r="M489" s="1" t="s">
        <v>1808</v>
      </c>
      <c r="N489" t="s">
        <v>29</v>
      </c>
    </row>
    <row r="490" spans="1:14" ht="49.5" hidden="1" x14ac:dyDescent="0.3">
      <c r="A490">
        <v>1040</v>
      </c>
      <c r="B490">
        <v>163114</v>
      </c>
      <c r="C490" t="s">
        <v>1800</v>
      </c>
      <c r="D490" t="s">
        <v>1809</v>
      </c>
      <c r="E490" t="s">
        <v>14</v>
      </c>
      <c r="F490" t="s">
        <v>1427</v>
      </c>
      <c r="G490" t="s">
        <v>139</v>
      </c>
      <c r="H490" t="s">
        <v>26</v>
      </c>
      <c r="I490" t="s">
        <v>18</v>
      </c>
      <c r="J490" t="s">
        <v>1810</v>
      </c>
      <c r="K490" s="1" t="s">
        <v>1811</v>
      </c>
      <c r="L490" t="s">
        <v>29</v>
      </c>
      <c r="M490" s="1" t="s">
        <v>1812</v>
      </c>
      <c r="N490" s="2">
        <v>45657</v>
      </c>
    </row>
    <row r="491" spans="1:14" ht="33" hidden="1" x14ac:dyDescent="0.3">
      <c r="A491">
        <v>1040</v>
      </c>
      <c r="B491">
        <v>163114</v>
      </c>
      <c r="C491" t="s">
        <v>1800</v>
      </c>
      <c r="D491" t="s">
        <v>1813</v>
      </c>
      <c r="E491" t="s">
        <v>162</v>
      </c>
      <c r="F491" t="s">
        <v>674</v>
      </c>
      <c r="G491" t="s">
        <v>73</v>
      </c>
      <c r="H491" t="s">
        <v>26</v>
      </c>
      <c r="I491" t="s">
        <v>18</v>
      </c>
      <c r="J491" t="s">
        <v>556</v>
      </c>
      <c r="K491" s="1" t="s">
        <v>1814</v>
      </c>
      <c r="L491" t="s">
        <v>1815</v>
      </c>
      <c r="M491" s="1" t="s">
        <v>1816</v>
      </c>
      <c r="N491" t="s">
        <v>29</v>
      </c>
    </row>
    <row r="492" spans="1:14" ht="99" hidden="1" x14ac:dyDescent="0.3">
      <c r="A492">
        <v>1040</v>
      </c>
      <c r="B492">
        <v>163114</v>
      </c>
      <c r="C492" t="s">
        <v>1800</v>
      </c>
      <c r="D492" t="s">
        <v>1817</v>
      </c>
      <c r="E492" t="s">
        <v>14</v>
      </c>
      <c r="F492" t="s">
        <v>338</v>
      </c>
      <c r="G492" t="s">
        <v>25</v>
      </c>
      <c r="H492" t="s">
        <v>17</v>
      </c>
      <c r="I492" t="s">
        <v>18</v>
      </c>
      <c r="J492" t="s">
        <v>1818</v>
      </c>
      <c r="K492" s="1" t="s">
        <v>1819</v>
      </c>
      <c r="L492" t="s">
        <v>29</v>
      </c>
      <c r="M492" s="1" t="s">
        <v>1820</v>
      </c>
      <c r="N492" s="2">
        <v>45742</v>
      </c>
    </row>
    <row r="493" spans="1:14" ht="66" hidden="1" x14ac:dyDescent="0.3">
      <c r="A493">
        <v>1040</v>
      </c>
      <c r="B493">
        <v>163114</v>
      </c>
      <c r="C493" t="s">
        <v>1800</v>
      </c>
      <c r="D493" t="s">
        <v>1821</v>
      </c>
      <c r="E493" t="s">
        <v>14</v>
      </c>
      <c r="F493" t="s">
        <v>1558</v>
      </c>
      <c r="G493" t="s">
        <v>68</v>
      </c>
      <c r="H493" t="s">
        <v>17</v>
      </c>
      <c r="I493" t="s">
        <v>18</v>
      </c>
      <c r="J493" t="s">
        <v>1822</v>
      </c>
      <c r="K493" s="1" t="s">
        <v>1823</v>
      </c>
      <c r="L493" t="s">
        <v>29</v>
      </c>
      <c r="M493" s="1" t="s">
        <v>1824</v>
      </c>
      <c r="N493" s="2">
        <v>45742</v>
      </c>
    </row>
    <row r="494" spans="1:14" ht="82.5" hidden="1" x14ac:dyDescent="0.3">
      <c r="A494">
        <v>1040</v>
      </c>
      <c r="B494">
        <v>163114</v>
      </c>
      <c r="C494" t="s">
        <v>1800</v>
      </c>
      <c r="D494" t="s">
        <v>1825</v>
      </c>
      <c r="E494" t="s">
        <v>14</v>
      </c>
      <c r="F494" t="s">
        <v>1826</v>
      </c>
      <c r="G494" t="s">
        <v>154</v>
      </c>
      <c r="H494" t="s">
        <v>154</v>
      </c>
      <c r="I494" t="s">
        <v>155</v>
      </c>
      <c r="J494" t="s">
        <v>711</v>
      </c>
      <c r="K494" s="1" t="s">
        <v>1827</v>
      </c>
      <c r="L494" t="s">
        <v>29</v>
      </c>
      <c r="M494" s="1" t="s">
        <v>1828</v>
      </c>
      <c r="N494" s="2">
        <v>45742</v>
      </c>
    </row>
    <row r="495" spans="1:14" ht="115.5" hidden="1" x14ac:dyDescent="0.3">
      <c r="A495">
        <v>1040</v>
      </c>
      <c r="B495">
        <v>163114</v>
      </c>
      <c r="C495" t="s">
        <v>1800</v>
      </c>
      <c r="D495" t="s">
        <v>1829</v>
      </c>
      <c r="E495" t="s">
        <v>14</v>
      </c>
      <c r="F495" t="s">
        <v>1830</v>
      </c>
      <c r="G495" t="s">
        <v>154</v>
      </c>
      <c r="H495" t="s">
        <v>154</v>
      </c>
      <c r="I495" t="s">
        <v>155</v>
      </c>
      <c r="J495" t="s">
        <v>711</v>
      </c>
      <c r="K495" s="1" t="s">
        <v>1831</v>
      </c>
      <c r="L495" t="s">
        <v>29</v>
      </c>
      <c r="M495" s="1" t="s">
        <v>1832</v>
      </c>
      <c r="N495" s="2">
        <v>45742</v>
      </c>
    </row>
    <row r="496" spans="1:14" ht="132" hidden="1" x14ac:dyDescent="0.3">
      <c r="A496">
        <v>1040</v>
      </c>
      <c r="B496">
        <v>163114</v>
      </c>
      <c r="C496" t="s">
        <v>1800</v>
      </c>
      <c r="D496" t="s">
        <v>1833</v>
      </c>
      <c r="E496" t="s">
        <v>14</v>
      </c>
      <c r="F496" t="s">
        <v>887</v>
      </c>
      <c r="G496" t="s">
        <v>154</v>
      </c>
      <c r="H496" t="s">
        <v>154</v>
      </c>
      <c r="I496" t="s">
        <v>155</v>
      </c>
      <c r="J496" t="s">
        <v>711</v>
      </c>
      <c r="K496" s="1" t="s">
        <v>1834</v>
      </c>
      <c r="L496" t="s">
        <v>29</v>
      </c>
      <c r="M496" s="1" t="s">
        <v>1835</v>
      </c>
      <c r="N496" t="s">
        <v>29</v>
      </c>
    </row>
    <row r="497" spans="1:14" ht="115.5" hidden="1" x14ac:dyDescent="0.3">
      <c r="A497">
        <v>1040</v>
      </c>
      <c r="B497">
        <v>163114</v>
      </c>
      <c r="C497" t="s">
        <v>1800</v>
      </c>
      <c r="D497" t="s">
        <v>1836</v>
      </c>
      <c r="E497" t="s">
        <v>14</v>
      </c>
      <c r="F497" t="s">
        <v>431</v>
      </c>
      <c r="G497" t="s">
        <v>25</v>
      </c>
      <c r="H497" t="s">
        <v>26</v>
      </c>
      <c r="I497" t="s">
        <v>18</v>
      </c>
      <c r="J497" t="s">
        <v>1015</v>
      </c>
      <c r="K497" s="1" t="s">
        <v>1837</v>
      </c>
      <c r="L497" t="s">
        <v>29</v>
      </c>
      <c r="M497" s="1" t="s">
        <v>1838</v>
      </c>
      <c r="N497" t="s">
        <v>29</v>
      </c>
    </row>
    <row r="498" spans="1:14" ht="66" hidden="1" x14ac:dyDescent="0.3">
      <c r="A498">
        <v>1040</v>
      </c>
      <c r="B498">
        <v>163114</v>
      </c>
      <c r="C498" t="s">
        <v>1800</v>
      </c>
      <c r="D498" t="s">
        <v>1839</v>
      </c>
      <c r="E498" t="s">
        <v>14</v>
      </c>
      <c r="F498" t="s">
        <v>1840</v>
      </c>
      <c r="G498" t="s">
        <v>68</v>
      </c>
      <c r="H498" t="s">
        <v>26</v>
      </c>
      <c r="I498" t="s">
        <v>18</v>
      </c>
      <c r="J498" t="s">
        <v>1841</v>
      </c>
      <c r="K498" s="1" t="s">
        <v>1842</v>
      </c>
      <c r="L498" t="s">
        <v>29</v>
      </c>
      <c r="M498" s="1" t="s">
        <v>1843</v>
      </c>
      <c r="N498" s="2">
        <v>45657</v>
      </c>
    </row>
    <row r="499" spans="1:14" ht="66" hidden="1" x14ac:dyDescent="0.3">
      <c r="A499">
        <v>1041</v>
      </c>
      <c r="B499">
        <v>1036446</v>
      </c>
      <c r="C499" t="s">
        <v>1844</v>
      </c>
      <c r="D499" t="s">
        <v>1845</v>
      </c>
      <c r="E499" t="s">
        <v>14</v>
      </c>
      <c r="F499" t="s">
        <v>946</v>
      </c>
      <c r="G499" t="s">
        <v>450</v>
      </c>
      <c r="H499" t="s">
        <v>17</v>
      </c>
      <c r="I499" t="s">
        <v>18</v>
      </c>
      <c r="J499" t="s">
        <v>1846</v>
      </c>
      <c r="K499" s="1" t="s">
        <v>1847</v>
      </c>
      <c r="L499" s="1" t="s">
        <v>1848</v>
      </c>
      <c r="M499" t="s">
        <v>1849</v>
      </c>
      <c r="N499" t="s">
        <v>29</v>
      </c>
    </row>
    <row r="500" spans="1:14" ht="49.5" hidden="1" x14ac:dyDescent="0.3">
      <c r="A500">
        <v>1041</v>
      </c>
      <c r="B500">
        <v>1036446</v>
      </c>
      <c r="C500" t="s">
        <v>1844</v>
      </c>
      <c r="D500" t="s">
        <v>1850</v>
      </c>
      <c r="E500" t="s">
        <v>14</v>
      </c>
      <c r="F500" t="s">
        <v>1750</v>
      </c>
      <c r="G500" t="s">
        <v>25</v>
      </c>
      <c r="H500" t="s">
        <v>17</v>
      </c>
      <c r="I500" t="s">
        <v>18</v>
      </c>
      <c r="J500" s="1" t="s">
        <v>1851</v>
      </c>
      <c r="K500" s="1" t="s">
        <v>1852</v>
      </c>
      <c r="L500" s="1" t="s">
        <v>1848</v>
      </c>
      <c r="M500" t="s">
        <v>1853</v>
      </c>
      <c r="N500" t="s">
        <v>29</v>
      </c>
    </row>
    <row r="501" spans="1:14" ht="99" hidden="1" x14ac:dyDescent="0.3">
      <c r="A501">
        <v>1041</v>
      </c>
      <c r="B501">
        <v>1036446</v>
      </c>
      <c r="C501" t="s">
        <v>1844</v>
      </c>
      <c r="D501" t="s">
        <v>1817</v>
      </c>
      <c r="E501" t="s">
        <v>14</v>
      </c>
      <c r="F501" t="s">
        <v>338</v>
      </c>
      <c r="G501" t="s">
        <v>25</v>
      </c>
      <c r="H501" t="s">
        <v>17</v>
      </c>
      <c r="I501" t="s">
        <v>18</v>
      </c>
      <c r="J501" s="1" t="s">
        <v>1854</v>
      </c>
      <c r="K501" s="1" t="s">
        <v>1855</v>
      </c>
      <c r="L501" s="1" t="s">
        <v>1856</v>
      </c>
      <c r="M501" t="s">
        <v>1857</v>
      </c>
      <c r="N501" t="s">
        <v>29</v>
      </c>
    </row>
    <row r="502" spans="1:14" ht="99" hidden="1" x14ac:dyDescent="0.3">
      <c r="A502">
        <v>1041</v>
      </c>
      <c r="B502">
        <v>1036446</v>
      </c>
      <c r="C502" t="s">
        <v>1844</v>
      </c>
      <c r="D502" t="s">
        <v>540</v>
      </c>
      <c r="E502" t="s">
        <v>14</v>
      </c>
      <c r="F502" t="s">
        <v>541</v>
      </c>
      <c r="G502" t="s">
        <v>154</v>
      </c>
      <c r="H502" t="s">
        <v>154</v>
      </c>
      <c r="I502" t="s">
        <v>155</v>
      </c>
      <c r="J502" s="1" t="s">
        <v>1858</v>
      </c>
      <c r="K502" s="1" t="s">
        <v>1859</v>
      </c>
      <c r="L502" s="1" t="s">
        <v>1848</v>
      </c>
      <c r="M502" t="s">
        <v>1849</v>
      </c>
      <c r="N502" t="s">
        <v>29</v>
      </c>
    </row>
    <row r="503" spans="1:14" ht="132" hidden="1" x14ac:dyDescent="0.3">
      <c r="A503">
        <v>1041</v>
      </c>
      <c r="B503">
        <v>1036446</v>
      </c>
      <c r="C503" t="s">
        <v>1844</v>
      </c>
      <c r="D503" t="s">
        <v>1860</v>
      </c>
      <c r="E503" t="s">
        <v>14</v>
      </c>
      <c r="F503" t="s">
        <v>329</v>
      </c>
      <c r="G503" t="s">
        <v>154</v>
      </c>
      <c r="H503" t="s">
        <v>154</v>
      </c>
      <c r="I503" t="s">
        <v>155</v>
      </c>
      <c r="J503" s="1" t="s">
        <v>1858</v>
      </c>
      <c r="K503" s="1" t="s">
        <v>1861</v>
      </c>
      <c r="L503" s="1" t="s">
        <v>1848</v>
      </c>
      <c r="M503" t="s">
        <v>1849</v>
      </c>
      <c r="N503" t="s">
        <v>29</v>
      </c>
    </row>
    <row r="504" spans="1:14" ht="82.5" hidden="1" x14ac:dyDescent="0.3">
      <c r="A504">
        <v>1041</v>
      </c>
      <c r="B504">
        <v>1036446</v>
      </c>
      <c r="C504" t="s">
        <v>1844</v>
      </c>
      <c r="D504" t="s">
        <v>1862</v>
      </c>
      <c r="E504" t="s">
        <v>14</v>
      </c>
      <c r="F504" t="s">
        <v>1863</v>
      </c>
      <c r="G504" t="s">
        <v>154</v>
      </c>
      <c r="H504" t="s">
        <v>154</v>
      </c>
      <c r="I504" t="s">
        <v>155</v>
      </c>
      <c r="J504" s="1" t="s">
        <v>1858</v>
      </c>
      <c r="K504" s="1" t="s">
        <v>1864</v>
      </c>
      <c r="L504" s="1" t="s">
        <v>1848</v>
      </c>
      <c r="M504" t="s">
        <v>1865</v>
      </c>
      <c r="N504" t="s">
        <v>29</v>
      </c>
    </row>
    <row r="505" spans="1:14" ht="148.5" hidden="1" x14ac:dyDescent="0.3">
      <c r="A505">
        <v>1091</v>
      </c>
      <c r="B505">
        <v>133858</v>
      </c>
      <c r="C505" t="s">
        <v>1866</v>
      </c>
      <c r="D505" t="s">
        <v>1867</v>
      </c>
      <c r="E505" t="s">
        <v>14</v>
      </c>
      <c r="F505" t="s">
        <v>706</v>
      </c>
      <c r="G505" t="s">
        <v>16</v>
      </c>
      <c r="H505" t="s">
        <v>17</v>
      </c>
      <c r="I505" t="s">
        <v>18</v>
      </c>
      <c r="J505" t="s">
        <v>451</v>
      </c>
      <c r="K505" s="1" t="s">
        <v>1868</v>
      </c>
      <c r="L505" t="s">
        <v>1470</v>
      </c>
      <c r="M505" t="s">
        <v>1869</v>
      </c>
      <c r="N505" s="2">
        <v>45732</v>
      </c>
    </row>
    <row r="506" spans="1:14" ht="115.5" hidden="1" x14ac:dyDescent="0.3">
      <c r="A506">
        <v>1091</v>
      </c>
      <c r="B506">
        <v>133858</v>
      </c>
      <c r="C506" t="s">
        <v>1866</v>
      </c>
      <c r="D506" t="s">
        <v>1870</v>
      </c>
      <c r="E506" t="s">
        <v>14</v>
      </c>
      <c r="F506" t="s">
        <v>1871</v>
      </c>
      <c r="G506" t="s">
        <v>68</v>
      </c>
      <c r="H506" t="s">
        <v>17</v>
      </c>
      <c r="I506" t="s">
        <v>18</v>
      </c>
      <c r="J506" t="s">
        <v>450</v>
      </c>
      <c r="K506" s="1" t="s">
        <v>1872</v>
      </c>
      <c r="L506" s="1" t="s">
        <v>1030</v>
      </c>
      <c r="M506" t="s">
        <v>1873</v>
      </c>
      <c r="N506" s="2">
        <v>45732</v>
      </c>
    </row>
    <row r="507" spans="1:14" ht="99" hidden="1" x14ac:dyDescent="0.3">
      <c r="A507">
        <v>1091</v>
      </c>
      <c r="B507">
        <v>133858</v>
      </c>
      <c r="C507" t="s">
        <v>1866</v>
      </c>
      <c r="D507" t="s">
        <v>1874</v>
      </c>
      <c r="E507" t="s">
        <v>14</v>
      </c>
      <c r="F507" t="s">
        <v>1037</v>
      </c>
      <c r="G507" t="s">
        <v>68</v>
      </c>
      <c r="H507" t="s">
        <v>17</v>
      </c>
      <c r="I507" t="s">
        <v>18</v>
      </c>
      <c r="J507" s="1" t="s">
        <v>727</v>
      </c>
      <c r="K507" s="1" t="s">
        <v>1875</v>
      </c>
      <c r="L507" s="1" t="s">
        <v>1030</v>
      </c>
      <c r="M507" t="s">
        <v>1876</v>
      </c>
      <c r="N507" s="2">
        <v>45732</v>
      </c>
    </row>
    <row r="508" spans="1:14" ht="49.5" hidden="1" x14ac:dyDescent="0.3">
      <c r="A508">
        <v>1091</v>
      </c>
      <c r="B508">
        <v>133858</v>
      </c>
      <c r="C508" t="s">
        <v>1866</v>
      </c>
      <c r="D508" t="s">
        <v>1877</v>
      </c>
      <c r="E508" t="s">
        <v>14</v>
      </c>
      <c r="F508" t="s">
        <v>1878</v>
      </c>
      <c r="G508" t="s">
        <v>68</v>
      </c>
      <c r="H508" t="s">
        <v>17</v>
      </c>
      <c r="I508" t="s">
        <v>18</v>
      </c>
      <c r="J508" s="1" t="s">
        <v>1879</v>
      </c>
      <c r="K508" s="1" t="s">
        <v>1880</v>
      </c>
      <c r="L508" t="s">
        <v>1470</v>
      </c>
      <c r="M508" t="s">
        <v>1881</v>
      </c>
      <c r="N508" s="2">
        <v>45732</v>
      </c>
    </row>
    <row r="509" spans="1:14" ht="132" hidden="1" x14ac:dyDescent="0.3">
      <c r="A509">
        <v>1091</v>
      </c>
      <c r="B509">
        <v>133858</v>
      </c>
      <c r="C509" t="s">
        <v>1866</v>
      </c>
      <c r="D509" t="s">
        <v>1882</v>
      </c>
      <c r="E509" t="s">
        <v>14</v>
      </c>
      <c r="F509" t="s">
        <v>1692</v>
      </c>
      <c r="G509" t="s">
        <v>456</v>
      </c>
      <c r="H509" t="s">
        <v>624</v>
      </c>
      <c r="I509" t="s">
        <v>155</v>
      </c>
      <c r="J509" t="s">
        <v>451</v>
      </c>
      <c r="K509" s="1" t="s">
        <v>1883</v>
      </c>
      <c r="L509" s="1" t="s">
        <v>1030</v>
      </c>
      <c r="M509" t="s">
        <v>1884</v>
      </c>
      <c r="N509" s="2">
        <v>45732</v>
      </c>
    </row>
    <row r="510" spans="1:14" ht="99" hidden="1" x14ac:dyDescent="0.3">
      <c r="A510">
        <v>1091</v>
      </c>
      <c r="B510">
        <v>133858</v>
      </c>
      <c r="C510" t="s">
        <v>1866</v>
      </c>
      <c r="D510" t="s">
        <v>1885</v>
      </c>
      <c r="E510" t="s">
        <v>14</v>
      </c>
      <c r="F510" t="s">
        <v>1886</v>
      </c>
      <c r="G510" t="s">
        <v>456</v>
      </c>
      <c r="H510" t="s">
        <v>154</v>
      </c>
      <c r="I510" t="s">
        <v>155</v>
      </c>
      <c r="J510" s="1" t="s">
        <v>1887</v>
      </c>
      <c r="K510" s="1" t="s">
        <v>1888</v>
      </c>
      <c r="L510" s="1" t="s">
        <v>1030</v>
      </c>
      <c r="M510" t="s">
        <v>532</v>
      </c>
      <c r="N510" s="2">
        <v>45737</v>
      </c>
    </row>
    <row r="511" spans="1:14" ht="99" hidden="1" x14ac:dyDescent="0.3">
      <c r="A511">
        <v>1091</v>
      </c>
      <c r="B511">
        <v>133858</v>
      </c>
      <c r="C511" t="s">
        <v>1866</v>
      </c>
      <c r="D511" t="s">
        <v>1889</v>
      </c>
      <c r="E511" t="s">
        <v>14</v>
      </c>
      <c r="F511" t="s">
        <v>1763</v>
      </c>
      <c r="G511" t="s">
        <v>456</v>
      </c>
      <c r="H511" t="s">
        <v>154</v>
      </c>
      <c r="I511" t="s">
        <v>155</v>
      </c>
      <c r="J511" s="1" t="s">
        <v>1890</v>
      </c>
      <c r="K511" s="1" t="s">
        <v>1891</v>
      </c>
      <c r="L511" s="1" t="s">
        <v>1030</v>
      </c>
      <c r="M511" t="s">
        <v>1892</v>
      </c>
      <c r="N511" s="2">
        <v>45737</v>
      </c>
    </row>
    <row r="512" spans="1:14" ht="115.5" hidden="1" x14ac:dyDescent="0.3">
      <c r="A512">
        <v>1091</v>
      </c>
      <c r="B512">
        <v>133858</v>
      </c>
      <c r="C512" t="s">
        <v>1866</v>
      </c>
      <c r="D512" t="s">
        <v>1893</v>
      </c>
      <c r="E512" t="s">
        <v>14</v>
      </c>
      <c r="F512" t="s">
        <v>1894</v>
      </c>
      <c r="G512" t="s">
        <v>456</v>
      </c>
      <c r="H512" t="s">
        <v>154</v>
      </c>
      <c r="I512" t="s">
        <v>155</v>
      </c>
      <c r="J512" s="1" t="s">
        <v>1890</v>
      </c>
      <c r="K512" s="1" t="s">
        <v>1895</v>
      </c>
      <c r="L512" s="1" t="s">
        <v>1030</v>
      </c>
      <c r="M512" t="s">
        <v>1896</v>
      </c>
      <c r="N512" s="2">
        <v>45737</v>
      </c>
    </row>
    <row r="513" spans="1:14" ht="33" hidden="1" x14ac:dyDescent="0.3">
      <c r="A513">
        <v>1103</v>
      </c>
      <c r="B513">
        <v>134316</v>
      </c>
      <c r="C513" t="s">
        <v>1897</v>
      </c>
      <c r="D513" t="s">
        <v>1898</v>
      </c>
      <c r="E513" t="s">
        <v>14</v>
      </c>
      <c r="F513" t="s">
        <v>357</v>
      </c>
      <c r="G513" t="s">
        <v>450</v>
      </c>
      <c r="H513" t="s">
        <v>17</v>
      </c>
      <c r="I513" t="s">
        <v>18</v>
      </c>
      <c r="J513" t="s">
        <v>556</v>
      </c>
      <c r="K513" s="1" t="s">
        <v>1899</v>
      </c>
      <c r="L513" t="s">
        <v>29</v>
      </c>
      <c r="M513" t="s">
        <v>1900</v>
      </c>
      <c r="N513" s="2">
        <v>45746</v>
      </c>
    </row>
    <row r="514" spans="1:14" ht="49.5" hidden="1" x14ac:dyDescent="0.3">
      <c r="A514">
        <v>1103</v>
      </c>
      <c r="B514">
        <v>134316</v>
      </c>
      <c r="C514" t="s">
        <v>1897</v>
      </c>
      <c r="D514" t="s">
        <v>1901</v>
      </c>
      <c r="E514" t="s">
        <v>14</v>
      </c>
      <c r="F514" t="s">
        <v>383</v>
      </c>
      <c r="G514" t="s">
        <v>17</v>
      </c>
      <c r="H514" t="s">
        <v>17</v>
      </c>
      <c r="I514" t="s">
        <v>18</v>
      </c>
      <c r="J514" s="1" t="s">
        <v>1902</v>
      </c>
      <c r="K514" s="1" t="s">
        <v>1903</v>
      </c>
      <c r="L514" t="s">
        <v>29</v>
      </c>
      <c r="M514" t="s">
        <v>1904</v>
      </c>
      <c r="N514" s="2">
        <v>45746</v>
      </c>
    </row>
    <row r="515" spans="1:14" ht="33" hidden="1" x14ac:dyDescent="0.3">
      <c r="A515">
        <v>1103</v>
      </c>
      <c r="B515">
        <v>134316</v>
      </c>
      <c r="C515" t="s">
        <v>1897</v>
      </c>
      <c r="D515" t="s">
        <v>1905</v>
      </c>
      <c r="E515" t="s">
        <v>14</v>
      </c>
      <c r="F515" t="s">
        <v>219</v>
      </c>
      <c r="G515" t="s">
        <v>624</v>
      </c>
      <c r="H515" t="s">
        <v>17</v>
      </c>
      <c r="I515" t="s">
        <v>155</v>
      </c>
      <c r="J515" s="1" t="s">
        <v>1906</v>
      </c>
      <c r="K515" s="1" t="s">
        <v>1907</v>
      </c>
      <c r="L515" t="s">
        <v>29</v>
      </c>
      <c r="M515" t="s">
        <v>29</v>
      </c>
      <c r="N515" s="2">
        <v>45746</v>
      </c>
    </row>
    <row r="516" spans="1:14" ht="66" hidden="1" x14ac:dyDescent="0.3">
      <c r="A516">
        <v>1103</v>
      </c>
      <c r="B516">
        <v>134316</v>
      </c>
      <c r="C516" t="s">
        <v>1897</v>
      </c>
      <c r="D516" t="s">
        <v>1908</v>
      </c>
      <c r="E516" t="s">
        <v>14</v>
      </c>
      <c r="F516" t="s">
        <v>1909</v>
      </c>
      <c r="G516" t="s">
        <v>154</v>
      </c>
      <c r="H516" t="s">
        <v>154</v>
      </c>
      <c r="I516" t="s">
        <v>155</v>
      </c>
      <c r="J516" s="1" t="s">
        <v>1553</v>
      </c>
      <c r="K516" s="1" t="s">
        <v>1910</v>
      </c>
      <c r="L516" t="s">
        <v>29</v>
      </c>
      <c r="M516" t="s">
        <v>29</v>
      </c>
      <c r="N516" s="2">
        <v>46293</v>
      </c>
    </row>
    <row r="517" spans="1:14" ht="49.5" hidden="1" x14ac:dyDescent="0.3">
      <c r="A517">
        <v>1103</v>
      </c>
      <c r="B517">
        <v>134316</v>
      </c>
      <c r="C517" t="s">
        <v>1897</v>
      </c>
      <c r="D517" t="s">
        <v>391</v>
      </c>
      <c r="E517" t="s">
        <v>14</v>
      </c>
      <c r="F517" t="s">
        <v>881</v>
      </c>
      <c r="G517" t="s">
        <v>154</v>
      </c>
      <c r="H517" t="s">
        <v>154</v>
      </c>
      <c r="I517" t="s">
        <v>155</v>
      </c>
      <c r="J517" s="1" t="s">
        <v>1553</v>
      </c>
      <c r="K517" s="1" t="s">
        <v>1911</v>
      </c>
      <c r="L517" t="s">
        <v>29</v>
      </c>
      <c r="M517" t="s">
        <v>29</v>
      </c>
      <c r="N517" s="2">
        <v>46293</v>
      </c>
    </row>
    <row r="518" spans="1:14" ht="49.5" hidden="1" x14ac:dyDescent="0.3">
      <c r="A518">
        <v>1103</v>
      </c>
      <c r="B518">
        <v>134316</v>
      </c>
      <c r="C518" t="s">
        <v>1897</v>
      </c>
      <c r="D518" t="s">
        <v>1912</v>
      </c>
      <c r="E518" t="s">
        <v>14</v>
      </c>
      <c r="F518" t="s">
        <v>1886</v>
      </c>
      <c r="G518" t="s">
        <v>154</v>
      </c>
      <c r="H518" t="s">
        <v>154</v>
      </c>
      <c r="I518" t="s">
        <v>155</v>
      </c>
      <c r="J518" s="1" t="s">
        <v>1553</v>
      </c>
      <c r="K518" s="1" t="s">
        <v>1913</v>
      </c>
      <c r="L518" t="s">
        <v>29</v>
      </c>
      <c r="M518" t="s">
        <v>29</v>
      </c>
      <c r="N518" s="2">
        <v>45746</v>
      </c>
    </row>
    <row r="519" spans="1:14" ht="33" hidden="1" x14ac:dyDescent="0.3">
      <c r="A519">
        <v>1103</v>
      </c>
      <c r="B519">
        <v>134316</v>
      </c>
      <c r="C519" t="s">
        <v>1897</v>
      </c>
      <c r="D519" t="s">
        <v>1914</v>
      </c>
      <c r="E519" t="s">
        <v>14</v>
      </c>
      <c r="F519" t="s">
        <v>1915</v>
      </c>
      <c r="G519" t="s">
        <v>139</v>
      </c>
      <c r="H519" t="s">
        <v>26</v>
      </c>
      <c r="I519" t="s">
        <v>18</v>
      </c>
      <c r="J519" t="s">
        <v>1744</v>
      </c>
      <c r="K519" s="1" t="s">
        <v>1916</v>
      </c>
      <c r="L519" t="s">
        <v>29</v>
      </c>
      <c r="M519" t="s">
        <v>1917</v>
      </c>
      <c r="N519" t="s">
        <v>29</v>
      </c>
    </row>
    <row r="520" spans="1:14" hidden="1" x14ac:dyDescent="0.3">
      <c r="A520">
        <v>1103</v>
      </c>
      <c r="B520">
        <v>134316</v>
      </c>
      <c r="C520" t="s">
        <v>1897</v>
      </c>
      <c r="D520" t="s">
        <v>1918</v>
      </c>
      <c r="E520" t="s">
        <v>14</v>
      </c>
      <c r="F520" t="s">
        <v>1128</v>
      </c>
      <c r="G520" t="s">
        <v>139</v>
      </c>
      <c r="H520" t="s">
        <v>26</v>
      </c>
      <c r="I520" t="s">
        <v>18</v>
      </c>
      <c r="J520" t="s">
        <v>1919</v>
      </c>
      <c r="K520" t="s">
        <v>1920</v>
      </c>
      <c r="L520" t="s">
        <v>29</v>
      </c>
      <c r="M520" t="s">
        <v>1921</v>
      </c>
      <c r="N520" t="s">
        <v>29</v>
      </c>
    </row>
    <row r="521" spans="1:14" ht="33" hidden="1" x14ac:dyDescent="0.3">
      <c r="A521">
        <v>1413</v>
      </c>
      <c r="B521">
        <v>125521</v>
      </c>
      <c r="C521" t="s">
        <v>1924</v>
      </c>
      <c r="D521" t="s">
        <v>1925</v>
      </c>
      <c r="E521" t="s">
        <v>14</v>
      </c>
      <c r="F521" t="s">
        <v>258</v>
      </c>
      <c r="G521" s="1" t="s">
        <v>506</v>
      </c>
      <c r="H521" t="s">
        <v>17</v>
      </c>
      <c r="I521" t="s">
        <v>18</v>
      </c>
      <c r="J521" t="s">
        <v>451</v>
      </c>
      <c r="K521" s="1" t="s">
        <v>1926</v>
      </c>
      <c r="L521" t="s">
        <v>1927</v>
      </c>
      <c r="M521" t="s">
        <v>1928</v>
      </c>
      <c r="N521" s="2">
        <v>46109</v>
      </c>
    </row>
    <row r="522" spans="1:14" ht="66" hidden="1" x14ac:dyDescent="0.3">
      <c r="A522">
        <v>1413</v>
      </c>
      <c r="B522">
        <v>125521</v>
      </c>
      <c r="C522" t="s">
        <v>1924</v>
      </c>
      <c r="D522" t="s">
        <v>1929</v>
      </c>
      <c r="E522" t="s">
        <v>14</v>
      </c>
      <c r="F522" t="s">
        <v>1930</v>
      </c>
      <c r="G522" s="1" t="s">
        <v>1931</v>
      </c>
      <c r="H522" t="s">
        <v>17</v>
      </c>
      <c r="I522" t="s">
        <v>18</v>
      </c>
      <c r="J522" t="s">
        <v>450</v>
      </c>
      <c r="K522" s="1" t="s">
        <v>1932</v>
      </c>
      <c r="L522" t="s">
        <v>29</v>
      </c>
      <c r="M522" t="s">
        <v>1933</v>
      </c>
      <c r="N522" s="2">
        <v>45744</v>
      </c>
    </row>
    <row r="523" spans="1:14" ht="99" hidden="1" x14ac:dyDescent="0.3">
      <c r="A523">
        <v>1413</v>
      </c>
      <c r="B523">
        <v>125521</v>
      </c>
      <c r="C523" t="s">
        <v>1924</v>
      </c>
      <c r="D523" t="s">
        <v>1934</v>
      </c>
      <c r="E523" t="s">
        <v>162</v>
      </c>
      <c r="F523" t="s">
        <v>1431</v>
      </c>
      <c r="G523" t="s">
        <v>1935</v>
      </c>
      <c r="H523" t="s">
        <v>17</v>
      </c>
      <c r="I523" t="s">
        <v>18</v>
      </c>
      <c r="J523" s="1" t="s">
        <v>1936</v>
      </c>
      <c r="K523" s="1" t="s">
        <v>1937</v>
      </c>
      <c r="L523" t="s">
        <v>29</v>
      </c>
      <c r="M523" t="s">
        <v>1938</v>
      </c>
      <c r="N523" s="2">
        <v>46471</v>
      </c>
    </row>
    <row r="524" spans="1:14" ht="82.5" hidden="1" x14ac:dyDescent="0.3">
      <c r="A524">
        <v>1413</v>
      </c>
      <c r="B524">
        <v>125521</v>
      </c>
      <c r="C524" t="s">
        <v>1924</v>
      </c>
      <c r="D524" t="s">
        <v>1939</v>
      </c>
      <c r="E524" t="s">
        <v>14</v>
      </c>
      <c r="F524" t="s">
        <v>1940</v>
      </c>
      <c r="G524" t="s">
        <v>154</v>
      </c>
      <c r="H524" t="s">
        <v>154</v>
      </c>
      <c r="I524" t="s">
        <v>155</v>
      </c>
      <c r="J524" s="1" t="s">
        <v>432</v>
      </c>
      <c r="K524" s="1" t="s">
        <v>1941</v>
      </c>
      <c r="L524" t="s">
        <v>29</v>
      </c>
      <c r="M524" t="s">
        <v>29</v>
      </c>
      <c r="N524" s="2">
        <v>46109</v>
      </c>
    </row>
    <row r="525" spans="1:14" ht="132" hidden="1" x14ac:dyDescent="0.3">
      <c r="A525">
        <v>1413</v>
      </c>
      <c r="B525">
        <v>125521</v>
      </c>
      <c r="C525" t="s">
        <v>1924</v>
      </c>
      <c r="D525" t="s">
        <v>1942</v>
      </c>
      <c r="E525" t="s">
        <v>14</v>
      </c>
      <c r="F525" t="s">
        <v>383</v>
      </c>
      <c r="G525" t="s">
        <v>154</v>
      </c>
      <c r="H525" t="s">
        <v>154</v>
      </c>
      <c r="I525" t="s">
        <v>155</v>
      </c>
      <c r="J525" s="1" t="s">
        <v>432</v>
      </c>
      <c r="K525" s="1" t="s">
        <v>1943</v>
      </c>
      <c r="L525" t="s">
        <v>29</v>
      </c>
      <c r="M525" t="s">
        <v>29</v>
      </c>
      <c r="N525" s="2">
        <v>46109</v>
      </c>
    </row>
    <row r="526" spans="1:14" ht="82.5" hidden="1" x14ac:dyDescent="0.3">
      <c r="A526">
        <v>1413</v>
      </c>
      <c r="B526">
        <v>125521</v>
      </c>
      <c r="C526" t="s">
        <v>1924</v>
      </c>
      <c r="D526" t="s">
        <v>1944</v>
      </c>
      <c r="E526" t="s">
        <v>14</v>
      </c>
      <c r="F526" t="s">
        <v>1945</v>
      </c>
      <c r="G526" t="s">
        <v>154</v>
      </c>
      <c r="H526" t="s">
        <v>154</v>
      </c>
      <c r="I526" t="s">
        <v>155</v>
      </c>
      <c r="J526" s="1" t="s">
        <v>1946</v>
      </c>
      <c r="K526" s="1" t="s">
        <v>1947</v>
      </c>
      <c r="L526" t="s">
        <v>29</v>
      </c>
      <c r="M526" t="s">
        <v>29</v>
      </c>
      <c r="N526" s="2">
        <v>45744</v>
      </c>
    </row>
    <row r="527" spans="1:14" ht="198" hidden="1" x14ac:dyDescent="0.3">
      <c r="A527">
        <v>1413</v>
      </c>
      <c r="B527">
        <v>125521</v>
      </c>
      <c r="C527" t="s">
        <v>1924</v>
      </c>
      <c r="D527" t="s">
        <v>1948</v>
      </c>
      <c r="E527" t="s">
        <v>14</v>
      </c>
      <c r="F527" t="s">
        <v>77</v>
      </c>
      <c r="G527" t="s">
        <v>154</v>
      </c>
      <c r="H527" t="s">
        <v>154</v>
      </c>
      <c r="I527" t="s">
        <v>155</v>
      </c>
      <c r="J527" t="s">
        <v>154</v>
      </c>
      <c r="K527" s="1" t="s">
        <v>1949</v>
      </c>
      <c r="L527" t="s">
        <v>29</v>
      </c>
      <c r="M527" t="s">
        <v>29</v>
      </c>
      <c r="N527" s="2">
        <v>46471</v>
      </c>
    </row>
    <row r="528" spans="1:14" ht="66" hidden="1" x14ac:dyDescent="0.3">
      <c r="A528">
        <v>1416</v>
      </c>
      <c r="B528">
        <v>147860</v>
      </c>
      <c r="C528" t="s">
        <v>1950</v>
      </c>
      <c r="D528" t="s">
        <v>1951</v>
      </c>
      <c r="E528" t="s">
        <v>14</v>
      </c>
      <c r="F528" t="s">
        <v>402</v>
      </c>
      <c r="G528" t="s">
        <v>450</v>
      </c>
      <c r="H528" t="s">
        <v>17</v>
      </c>
      <c r="I528" t="s">
        <v>18</v>
      </c>
      <c r="J528" t="s">
        <v>450</v>
      </c>
      <c r="K528" s="1" t="s">
        <v>1952</v>
      </c>
      <c r="L528" t="s">
        <v>29</v>
      </c>
      <c r="M528" t="s">
        <v>1953</v>
      </c>
      <c r="N528" s="2">
        <v>45999</v>
      </c>
    </row>
    <row r="529" spans="1:14" ht="49.5" hidden="1" x14ac:dyDescent="0.3">
      <c r="A529">
        <v>1416</v>
      </c>
      <c r="B529">
        <v>147860</v>
      </c>
      <c r="C529" t="s">
        <v>1950</v>
      </c>
      <c r="D529" t="s">
        <v>1954</v>
      </c>
      <c r="E529" t="s">
        <v>14</v>
      </c>
      <c r="F529" t="s">
        <v>236</v>
      </c>
      <c r="G529" t="s">
        <v>450</v>
      </c>
      <c r="H529" t="s">
        <v>17</v>
      </c>
      <c r="I529" t="s">
        <v>18</v>
      </c>
      <c r="J529" t="s">
        <v>450</v>
      </c>
      <c r="K529" s="1" t="s">
        <v>1955</v>
      </c>
      <c r="L529" t="s">
        <v>29</v>
      </c>
      <c r="M529" t="s">
        <v>1953</v>
      </c>
      <c r="N529" s="2">
        <v>45999</v>
      </c>
    </row>
    <row r="530" spans="1:14" ht="33" hidden="1" x14ac:dyDescent="0.3">
      <c r="A530">
        <v>1416</v>
      </c>
      <c r="B530">
        <v>147860</v>
      </c>
      <c r="C530" t="s">
        <v>1950</v>
      </c>
      <c r="D530" t="s">
        <v>1956</v>
      </c>
      <c r="E530" t="s">
        <v>14</v>
      </c>
      <c r="F530" t="s">
        <v>1957</v>
      </c>
      <c r="G530" t="s">
        <v>17</v>
      </c>
      <c r="H530" t="s">
        <v>17</v>
      </c>
      <c r="I530" t="s">
        <v>155</v>
      </c>
      <c r="J530" t="s">
        <v>17</v>
      </c>
      <c r="K530" t="e">
        <f>- 한국중견기업연합회 부회장
- SM그룹 회장</f>
        <v>#NAME?</v>
      </c>
      <c r="L530" s="1" t="s">
        <v>1958</v>
      </c>
      <c r="M530" t="s">
        <v>1959</v>
      </c>
      <c r="N530" s="2">
        <v>45747</v>
      </c>
    </row>
    <row r="531" spans="1:14" ht="49.5" hidden="1" x14ac:dyDescent="0.3">
      <c r="A531">
        <v>1416</v>
      </c>
      <c r="B531">
        <v>147860</v>
      </c>
      <c r="C531" t="s">
        <v>1950</v>
      </c>
      <c r="D531" t="s">
        <v>1960</v>
      </c>
      <c r="E531" t="s">
        <v>14</v>
      </c>
      <c r="F531" t="s">
        <v>1579</v>
      </c>
      <c r="G531" t="s">
        <v>154</v>
      </c>
      <c r="H531" t="s">
        <v>154</v>
      </c>
      <c r="I531" t="s">
        <v>155</v>
      </c>
      <c r="J531" t="s">
        <v>154</v>
      </c>
      <c r="K531" s="1" t="s">
        <v>1961</v>
      </c>
      <c r="L531" t="s">
        <v>29</v>
      </c>
      <c r="M531" t="s">
        <v>1959</v>
      </c>
      <c r="N531" s="2">
        <v>45747</v>
      </c>
    </row>
    <row r="532" spans="1:14" hidden="1" x14ac:dyDescent="0.3">
      <c r="A532">
        <v>1416</v>
      </c>
      <c r="B532">
        <v>147860</v>
      </c>
      <c r="C532" t="s">
        <v>1950</v>
      </c>
      <c r="D532" t="s">
        <v>1962</v>
      </c>
      <c r="E532" t="s">
        <v>14</v>
      </c>
      <c r="F532" t="s">
        <v>408</v>
      </c>
      <c r="G532" t="s">
        <v>154</v>
      </c>
      <c r="H532" t="s">
        <v>154</v>
      </c>
      <c r="I532" t="s">
        <v>155</v>
      </c>
      <c r="J532" t="s">
        <v>154</v>
      </c>
      <c r="K532" t="e">
        <f>-한양대학교 화학공학과- 현대/기아차 구매본부 상무
- 자화전자주식회사 비상근 고문</f>
        <v>#NAME?</v>
      </c>
      <c r="L532" t="s">
        <v>29</v>
      </c>
      <c r="M532" t="s">
        <v>1007</v>
      </c>
      <c r="N532" s="2">
        <v>46112</v>
      </c>
    </row>
    <row r="533" spans="1:14" hidden="1" x14ac:dyDescent="0.3">
      <c r="A533">
        <v>1416</v>
      </c>
      <c r="B533">
        <v>147860</v>
      </c>
      <c r="C533" t="s">
        <v>1950</v>
      </c>
      <c r="D533" t="s">
        <v>1963</v>
      </c>
      <c r="E533" t="s">
        <v>162</v>
      </c>
      <c r="F533" t="s">
        <v>1700</v>
      </c>
      <c r="G533" t="s">
        <v>154</v>
      </c>
      <c r="H533" t="s">
        <v>154</v>
      </c>
      <c r="I533" t="s">
        <v>155</v>
      </c>
      <c r="J533" t="s">
        <v>154</v>
      </c>
      <c r="K533" t="e">
        <f>- 영남대학교 대학원 정치학 박사- 대통령 직속 국가균형발전위원회 평가자문위 위원
-  경북성공CEO포럼 부회장</f>
        <v>#NAME?</v>
      </c>
      <c r="L533" t="s">
        <v>29</v>
      </c>
      <c r="M533" t="s">
        <v>1007</v>
      </c>
      <c r="N533" s="2">
        <v>46112</v>
      </c>
    </row>
    <row r="534" spans="1:14" hidden="1" x14ac:dyDescent="0.3">
      <c r="A534">
        <v>1416</v>
      </c>
      <c r="B534">
        <v>147860</v>
      </c>
      <c r="C534" t="s">
        <v>1950</v>
      </c>
      <c r="D534" t="s">
        <v>1964</v>
      </c>
      <c r="E534" t="s">
        <v>162</v>
      </c>
      <c r="F534" t="s">
        <v>1940</v>
      </c>
      <c r="G534" t="s">
        <v>478</v>
      </c>
      <c r="H534" t="s">
        <v>478</v>
      </c>
      <c r="I534" t="s">
        <v>18</v>
      </c>
      <c r="J534" t="s">
        <v>478</v>
      </c>
      <c r="K534" t="e">
        <f ca="1">- 성균관대 회계학과
- 두산건설 재경팀장
- 대우자판 이사
- 에코로지스(주) 재경팀 본부장</f>
        <v>#NAME?</v>
      </c>
      <c r="L534" t="s">
        <v>29</v>
      </c>
      <c r="M534" t="s">
        <v>1959</v>
      </c>
      <c r="N534" s="2">
        <v>46112</v>
      </c>
    </row>
    <row r="535" spans="1:14" ht="49.5" hidden="1" x14ac:dyDescent="0.3">
      <c r="A535">
        <v>1416</v>
      </c>
      <c r="B535">
        <v>147860</v>
      </c>
      <c r="C535" t="s">
        <v>1950</v>
      </c>
      <c r="D535" t="s">
        <v>1965</v>
      </c>
      <c r="E535" t="s">
        <v>14</v>
      </c>
      <c r="F535" t="s">
        <v>24</v>
      </c>
      <c r="G535" t="s">
        <v>520</v>
      </c>
      <c r="H535" t="s">
        <v>26</v>
      </c>
      <c r="I535" t="s">
        <v>18</v>
      </c>
      <c r="J535" t="s">
        <v>584</v>
      </c>
      <c r="K535" s="1" t="s">
        <v>1966</v>
      </c>
      <c r="L535" t="s">
        <v>29</v>
      </c>
      <c r="M535" t="s">
        <v>1967</v>
      </c>
      <c r="N535" t="s">
        <v>29</v>
      </c>
    </row>
    <row r="536" spans="1:14" ht="49.5" hidden="1" x14ac:dyDescent="0.3">
      <c r="A536">
        <v>1416</v>
      </c>
      <c r="B536">
        <v>147860</v>
      </c>
      <c r="C536" t="s">
        <v>1950</v>
      </c>
      <c r="D536" t="s">
        <v>1968</v>
      </c>
      <c r="E536" t="s">
        <v>14</v>
      </c>
      <c r="F536" t="s">
        <v>206</v>
      </c>
      <c r="G536" t="s">
        <v>520</v>
      </c>
      <c r="H536" t="s">
        <v>26</v>
      </c>
      <c r="I536" t="s">
        <v>18</v>
      </c>
      <c r="J536" t="s">
        <v>1969</v>
      </c>
      <c r="K536" s="1" t="s">
        <v>1970</v>
      </c>
      <c r="L536" t="s">
        <v>29</v>
      </c>
      <c r="M536" t="s">
        <v>1971</v>
      </c>
      <c r="N536" t="s">
        <v>29</v>
      </c>
    </row>
    <row r="537" spans="1:14" ht="33" hidden="1" x14ac:dyDescent="0.3">
      <c r="A537">
        <v>247</v>
      </c>
      <c r="B537">
        <v>134510</v>
      </c>
      <c r="C537" t="s">
        <v>1972</v>
      </c>
      <c r="D537" t="s">
        <v>1730</v>
      </c>
      <c r="E537" t="s">
        <v>14</v>
      </c>
      <c r="F537" t="s">
        <v>1973</v>
      </c>
      <c r="G537" t="s">
        <v>1463</v>
      </c>
      <c r="H537" t="s">
        <v>17</v>
      </c>
      <c r="I537" t="s">
        <v>155</v>
      </c>
      <c r="J537" t="s">
        <v>1015</v>
      </c>
      <c r="K537" s="1" t="s">
        <v>1974</v>
      </c>
      <c r="L537" s="1" t="s">
        <v>1975</v>
      </c>
      <c r="M537" t="s">
        <v>1976</v>
      </c>
      <c r="N537" s="2">
        <v>45744</v>
      </c>
    </row>
    <row r="538" spans="1:14" ht="33" hidden="1" x14ac:dyDescent="0.3">
      <c r="A538">
        <v>247</v>
      </c>
      <c r="B538">
        <v>134510</v>
      </c>
      <c r="C538" t="s">
        <v>1972</v>
      </c>
      <c r="D538" t="s">
        <v>1977</v>
      </c>
      <c r="E538" t="s">
        <v>14</v>
      </c>
      <c r="F538" t="s">
        <v>67</v>
      </c>
      <c r="G538" t="s">
        <v>1978</v>
      </c>
      <c r="H538" t="s">
        <v>26</v>
      </c>
      <c r="I538" t="s">
        <v>18</v>
      </c>
      <c r="J538" t="s">
        <v>1979</v>
      </c>
      <c r="K538" s="1" t="s">
        <v>1980</v>
      </c>
      <c r="L538" t="s">
        <v>29</v>
      </c>
      <c r="M538" t="s">
        <v>1981</v>
      </c>
      <c r="N538" t="s">
        <v>29</v>
      </c>
    </row>
    <row r="539" spans="1:14" ht="33" hidden="1" x14ac:dyDescent="0.3">
      <c r="A539">
        <v>247</v>
      </c>
      <c r="B539">
        <v>134510</v>
      </c>
      <c r="C539" t="s">
        <v>1972</v>
      </c>
      <c r="D539" t="s">
        <v>1982</v>
      </c>
      <c r="E539" t="s">
        <v>14</v>
      </c>
      <c r="F539" t="s">
        <v>719</v>
      </c>
      <c r="G539" t="s">
        <v>1978</v>
      </c>
      <c r="H539" t="s">
        <v>26</v>
      </c>
      <c r="I539" t="s">
        <v>18</v>
      </c>
      <c r="J539" t="s">
        <v>1983</v>
      </c>
      <c r="K539" s="1" t="s">
        <v>1984</v>
      </c>
      <c r="L539" t="s">
        <v>29</v>
      </c>
      <c r="M539" t="s">
        <v>1985</v>
      </c>
      <c r="N539" t="s">
        <v>29</v>
      </c>
    </row>
    <row r="540" spans="1:14" ht="33" hidden="1" x14ac:dyDescent="0.3">
      <c r="A540">
        <v>247</v>
      </c>
      <c r="B540">
        <v>134510</v>
      </c>
      <c r="C540" t="s">
        <v>1972</v>
      </c>
      <c r="D540" t="s">
        <v>1986</v>
      </c>
      <c r="E540" t="s">
        <v>162</v>
      </c>
      <c r="F540" t="s">
        <v>1987</v>
      </c>
      <c r="G540" t="s">
        <v>1978</v>
      </c>
      <c r="H540" t="s">
        <v>26</v>
      </c>
      <c r="I540" t="s">
        <v>18</v>
      </c>
      <c r="J540" t="s">
        <v>1015</v>
      </c>
      <c r="K540" s="1" t="s">
        <v>1988</v>
      </c>
      <c r="L540" t="s">
        <v>29</v>
      </c>
      <c r="M540" t="s">
        <v>1989</v>
      </c>
      <c r="N540" t="s">
        <v>29</v>
      </c>
    </row>
    <row r="541" spans="1:14" ht="33" hidden="1" x14ac:dyDescent="0.3">
      <c r="A541">
        <v>247</v>
      </c>
      <c r="B541">
        <v>134510</v>
      </c>
      <c r="C541" t="s">
        <v>1972</v>
      </c>
      <c r="D541" t="s">
        <v>1990</v>
      </c>
      <c r="E541" t="s">
        <v>14</v>
      </c>
      <c r="F541" t="s">
        <v>132</v>
      </c>
      <c r="G541" t="s">
        <v>1991</v>
      </c>
      <c r="H541" t="s">
        <v>26</v>
      </c>
      <c r="I541" t="s">
        <v>18</v>
      </c>
      <c r="J541" t="s">
        <v>1992</v>
      </c>
      <c r="K541" s="1" t="s">
        <v>1993</v>
      </c>
      <c r="L541" t="s">
        <v>29</v>
      </c>
      <c r="M541" t="s">
        <v>1994</v>
      </c>
      <c r="N541" t="s">
        <v>29</v>
      </c>
    </row>
    <row r="542" spans="1:14" ht="33" hidden="1" x14ac:dyDescent="0.3">
      <c r="A542">
        <v>247</v>
      </c>
      <c r="B542">
        <v>134510</v>
      </c>
      <c r="C542" t="s">
        <v>1972</v>
      </c>
      <c r="D542" t="s">
        <v>1995</v>
      </c>
      <c r="E542" t="s">
        <v>14</v>
      </c>
      <c r="F542" t="s">
        <v>1473</v>
      </c>
      <c r="G542" t="s">
        <v>1991</v>
      </c>
      <c r="H542" t="s">
        <v>26</v>
      </c>
      <c r="I542" t="s">
        <v>18</v>
      </c>
      <c r="J542" t="s">
        <v>1996</v>
      </c>
      <c r="K542" s="1" t="s">
        <v>1997</v>
      </c>
      <c r="L542" t="s">
        <v>29</v>
      </c>
      <c r="M542" t="s">
        <v>1998</v>
      </c>
      <c r="N542" t="s">
        <v>29</v>
      </c>
    </row>
    <row r="543" spans="1:14" ht="33" hidden="1" x14ac:dyDescent="0.3">
      <c r="A543">
        <v>247</v>
      </c>
      <c r="B543">
        <v>134510</v>
      </c>
      <c r="C543" t="s">
        <v>1972</v>
      </c>
      <c r="D543" t="s">
        <v>1999</v>
      </c>
      <c r="E543" t="s">
        <v>14</v>
      </c>
      <c r="F543" t="s">
        <v>402</v>
      </c>
      <c r="G543" t="s">
        <v>1991</v>
      </c>
      <c r="H543" t="s">
        <v>26</v>
      </c>
      <c r="I543" t="s">
        <v>18</v>
      </c>
      <c r="J543" t="s">
        <v>2000</v>
      </c>
      <c r="K543" s="1" t="s">
        <v>2001</v>
      </c>
      <c r="L543" t="s">
        <v>29</v>
      </c>
      <c r="M543" t="s">
        <v>1994</v>
      </c>
      <c r="N543" t="s">
        <v>29</v>
      </c>
    </row>
    <row r="544" spans="1:14" ht="33" hidden="1" x14ac:dyDescent="0.3">
      <c r="A544">
        <v>247</v>
      </c>
      <c r="B544">
        <v>134510</v>
      </c>
      <c r="C544" t="s">
        <v>1972</v>
      </c>
      <c r="D544" t="s">
        <v>2002</v>
      </c>
      <c r="E544" t="s">
        <v>14</v>
      </c>
      <c r="F544" t="s">
        <v>896</v>
      </c>
      <c r="G544" t="s">
        <v>1991</v>
      </c>
      <c r="H544" t="s">
        <v>26</v>
      </c>
      <c r="I544" t="s">
        <v>18</v>
      </c>
      <c r="J544" t="s">
        <v>2003</v>
      </c>
      <c r="K544" s="1" t="s">
        <v>2004</v>
      </c>
      <c r="L544" t="s">
        <v>29</v>
      </c>
      <c r="M544" t="s">
        <v>2005</v>
      </c>
      <c r="N544" t="s">
        <v>29</v>
      </c>
    </row>
    <row r="545" spans="1:14" ht="33" hidden="1" x14ac:dyDescent="0.3">
      <c r="A545">
        <v>247</v>
      </c>
      <c r="B545">
        <v>134510</v>
      </c>
      <c r="C545" t="s">
        <v>1972</v>
      </c>
      <c r="D545" t="s">
        <v>2006</v>
      </c>
      <c r="E545" t="s">
        <v>14</v>
      </c>
      <c r="F545" t="s">
        <v>2007</v>
      </c>
      <c r="G545" t="s">
        <v>1991</v>
      </c>
      <c r="H545" t="s">
        <v>26</v>
      </c>
      <c r="I545" t="s">
        <v>18</v>
      </c>
      <c r="J545" t="s">
        <v>2008</v>
      </c>
      <c r="K545" s="1" t="s">
        <v>2009</v>
      </c>
      <c r="L545" t="s">
        <v>29</v>
      </c>
      <c r="M545" t="s">
        <v>2010</v>
      </c>
      <c r="N545" t="s">
        <v>29</v>
      </c>
    </row>
    <row r="546" spans="1:14" ht="33" hidden="1" x14ac:dyDescent="0.3">
      <c r="A546">
        <v>247</v>
      </c>
      <c r="B546">
        <v>134510</v>
      </c>
      <c r="C546" t="s">
        <v>1972</v>
      </c>
      <c r="D546" t="s">
        <v>2011</v>
      </c>
      <c r="E546" t="s">
        <v>14</v>
      </c>
      <c r="F546" t="s">
        <v>100</v>
      </c>
      <c r="G546" t="s">
        <v>1991</v>
      </c>
      <c r="H546" t="s">
        <v>26</v>
      </c>
      <c r="I546" t="s">
        <v>18</v>
      </c>
      <c r="J546" t="s">
        <v>2012</v>
      </c>
      <c r="K546" s="1" t="s">
        <v>2013</v>
      </c>
      <c r="L546" t="s">
        <v>29</v>
      </c>
      <c r="M546" t="s">
        <v>1959</v>
      </c>
      <c r="N546" t="s">
        <v>29</v>
      </c>
    </row>
    <row r="547" spans="1:14" ht="33" hidden="1" x14ac:dyDescent="0.3">
      <c r="A547">
        <v>247</v>
      </c>
      <c r="B547">
        <v>134510</v>
      </c>
      <c r="C547" t="s">
        <v>1972</v>
      </c>
      <c r="D547" t="s">
        <v>2014</v>
      </c>
      <c r="E547" t="s">
        <v>14</v>
      </c>
      <c r="F547" t="s">
        <v>402</v>
      </c>
      <c r="G547" t="s">
        <v>1991</v>
      </c>
      <c r="H547" t="s">
        <v>26</v>
      </c>
      <c r="I547" t="s">
        <v>18</v>
      </c>
      <c r="J547" t="s">
        <v>2015</v>
      </c>
      <c r="K547" s="1" t="s">
        <v>2016</v>
      </c>
      <c r="L547" t="s">
        <v>29</v>
      </c>
      <c r="M547" t="s">
        <v>1989</v>
      </c>
      <c r="N547" t="s">
        <v>29</v>
      </c>
    </row>
    <row r="548" spans="1:14" hidden="1" x14ac:dyDescent="0.3">
      <c r="A548">
        <v>247</v>
      </c>
      <c r="B548">
        <v>134510</v>
      </c>
      <c r="C548" t="s">
        <v>1972</v>
      </c>
      <c r="D548" t="s">
        <v>2017</v>
      </c>
      <c r="E548" t="s">
        <v>162</v>
      </c>
      <c r="F548" t="s">
        <v>2018</v>
      </c>
      <c r="G548" t="s">
        <v>2019</v>
      </c>
      <c r="H548" t="s">
        <v>26</v>
      </c>
      <c r="I548" t="s">
        <v>18</v>
      </c>
      <c r="J548" t="s">
        <v>1015</v>
      </c>
      <c r="K548" t="s">
        <v>2020</v>
      </c>
      <c r="L548" t="s">
        <v>450</v>
      </c>
      <c r="M548" t="s">
        <v>2021</v>
      </c>
      <c r="N548" t="s">
        <v>29</v>
      </c>
    </row>
    <row r="549" spans="1:14" ht="33" hidden="1" x14ac:dyDescent="0.3">
      <c r="A549">
        <v>247</v>
      </c>
      <c r="B549">
        <v>134510</v>
      </c>
      <c r="C549" t="s">
        <v>1972</v>
      </c>
      <c r="D549" t="s">
        <v>281</v>
      </c>
      <c r="E549" t="s">
        <v>14</v>
      </c>
      <c r="F549" t="s">
        <v>341</v>
      </c>
      <c r="G549" t="s">
        <v>1991</v>
      </c>
      <c r="H549" t="s">
        <v>26</v>
      </c>
      <c r="I549" t="s">
        <v>18</v>
      </c>
      <c r="J549" t="s">
        <v>2022</v>
      </c>
      <c r="K549" s="1" t="s">
        <v>2023</v>
      </c>
      <c r="L549" t="s">
        <v>29</v>
      </c>
      <c r="M549" t="s">
        <v>2024</v>
      </c>
      <c r="N549" t="s">
        <v>29</v>
      </c>
    </row>
    <row r="550" spans="1:14" ht="33" hidden="1" x14ac:dyDescent="0.3">
      <c r="A550">
        <v>247</v>
      </c>
      <c r="B550">
        <v>134510</v>
      </c>
      <c r="C550" t="s">
        <v>1972</v>
      </c>
      <c r="D550" t="s">
        <v>2025</v>
      </c>
      <c r="E550" t="s">
        <v>14</v>
      </c>
      <c r="F550" t="s">
        <v>1355</v>
      </c>
      <c r="G550" t="s">
        <v>1991</v>
      </c>
      <c r="H550" t="s">
        <v>26</v>
      </c>
      <c r="I550" t="s">
        <v>18</v>
      </c>
      <c r="J550" t="s">
        <v>2026</v>
      </c>
      <c r="K550" s="1" t="s">
        <v>2027</v>
      </c>
      <c r="L550" t="s">
        <v>29</v>
      </c>
      <c r="M550" t="s">
        <v>2028</v>
      </c>
      <c r="N550" t="s">
        <v>29</v>
      </c>
    </row>
    <row r="551" spans="1:14" ht="33" hidden="1" x14ac:dyDescent="0.3">
      <c r="A551">
        <v>247</v>
      </c>
      <c r="B551">
        <v>134510</v>
      </c>
      <c r="C551" t="s">
        <v>1972</v>
      </c>
      <c r="D551" t="s">
        <v>2029</v>
      </c>
      <c r="E551" t="s">
        <v>14</v>
      </c>
      <c r="F551" t="s">
        <v>445</v>
      </c>
      <c r="G551" t="s">
        <v>1991</v>
      </c>
      <c r="H551" t="s">
        <v>26</v>
      </c>
      <c r="I551" t="s">
        <v>18</v>
      </c>
      <c r="J551" t="s">
        <v>2030</v>
      </c>
      <c r="K551" s="1" t="s">
        <v>2031</v>
      </c>
      <c r="L551" t="s">
        <v>29</v>
      </c>
      <c r="M551" t="s">
        <v>2032</v>
      </c>
      <c r="N551" t="s">
        <v>29</v>
      </c>
    </row>
    <row r="552" spans="1:14" ht="33" hidden="1" x14ac:dyDescent="0.3">
      <c r="A552">
        <v>247</v>
      </c>
      <c r="B552">
        <v>134510</v>
      </c>
      <c r="C552" t="s">
        <v>1972</v>
      </c>
      <c r="D552" t="s">
        <v>2033</v>
      </c>
      <c r="E552" t="s">
        <v>14</v>
      </c>
      <c r="F552" t="s">
        <v>153</v>
      </c>
      <c r="G552" t="s">
        <v>1991</v>
      </c>
      <c r="H552" t="s">
        <v>26</v>
      </c>
      <c r="I552" t="s">
        <v>18</v>
      </c>
      <c r="J552" t="s">
        <v>2034</v>
      </c>
      <c r="K552" s="1" t="s">
        <v>2035</v>
      </c>
      <c r="L552" t="s">
        <v>29</v>
      </c>
      <c r="M552" t="s">
        <v>2036</v>
      </c>
      <c r="N552" t="s">
        <v>29</v>
      </c>
    </row>
    <row r="553" spans="1:14" ht="33" hidden="1" x14ac:dyDescent="0.3">
      <c r="A553">
        <v>247</v>
      </c>
      <c r="B553">
        <v>134510</v>
      </c>
      <c r="C553" t="s">
        <v>1972</v>
      </c>
      <c r="D553" t="s">
        <v>2037</v>
      </c>
      <c r="E553" t="s">
        <v>14</v>
      </c>
      <c r="F553" t="s">
        <v>285</v>
      </c>
      <c r="G553" t="s">
        <v>1991</v>
      </c>
      <c r="H553" t="s">
        <v>26</v>
      </c>
      <c r="I553" t="s">
        <v>18</v>
      </c>
      <c r="J553" t="s">
        <v>2038</v>
      </c>
      <c r="K553" s="1" t="s">
        <v>2039</v>
      </c>
      <c r="L553" t="s">
        <v>29</v>
      </c>
      <c r="M553" t="s">
        <v>2040</v>
      </c>
      <c r="N553" t="s">
        <v>29</v>
      </c>
    </row>
    <row r="554" spans="1:14" ht="33" hidden="1" x14ac:dyDescent="0.3">
      <c r="A554">
        <v>247</v>
      </c>
      <c r="B554">
        <v>134510</v>
      </c>
      <c r="C554" t="s">
        <v>1972</v>
      </c>
      <c r="D554" t="s">
        <v>2041</v>
      </c>
      <c r="E554" t="s">
        <v>14</v>
      </c>
      <c r="F554" t="s">
        <v>1037</v>
      </c>
      <c r="G554" t="s">
        <v>1991</v>
      </c>
      <c r="H554" t="s">
        <v>26</v>
      </c>
      <c r="I554" t="s">
        <v>18</v>
      </c>
      <c r="J554" t="s">
        <v>2042</v>
      </c>
      <c r="K554" s="1" t="s">
        <v>2043</v>
      </c>
      <c r="L554" t="s">
        <v>29</v>
      </c>
      <c r="M554" t="s">
        <v>2040</v>
      </c>
      <c r="N554" t="s">
        <v>29</v>
      </c>
    </row>
    <row r="555" spans="1:14" ht="33" hidden="1" x14ac:dyDescent="0.3">
      <c r="A555">
        <v>247</v>
      </c>
      <c r="B555">
        <v>134510</v>
      </c>
      <c r="C555" t="s">
        <v>1972</v>
      </c>
      <c r="D555" t="s">
        <v>2044</v>
      </c>
      <c r="E555" t="s">
        <v>14</v>
      </c>
      <c r="F555" t="s">
        <v>1115</v>
      </c>
      <c r="G555" t="s">
        <v>1991</v>
      </c>
      <c r="H555" t="s">
        <v>26</v>
      </c>
      <c r="I555" t="s">
        <v>18</v>
      </c>
      <c r="J555" t="s">
        <v>2045</v>
      </c>
      <c r="K555" s="1" t="s">
        <v>2046</v>
      </c>
      <c r="L555" t="s">
        <v>29</v>
      </c>
      <c r="M555" t="s">
        <v>2047</v>
      </c>
      <c r="N555" t="s">
        <v>29</v>
      </c>
    </row>
    <row r="556" spans="1:14" ht="33" hidden="1" x14ac:dyDescent="0.3">
      <c r="A556">
        <v>247</v>
      </c>
      <c r="B556">
        <v>134510</v>
      </c>
      <c r="C556" t="s">
        <v>1972</v>
      </c>
      <c r="D556" t="s">
        <v>2048</v>
      </c>
      <c r="E556" t="s">
        <v>14</v>
      </c>
      <c r="F556" t="s">
        <v>1297</v>
      </c>
      <c r="G556" t="s">
        <v>1991</v>
      </c>
      <c r="H556" t="s">
        <v>26</v>
      </c>
      <c r="I556" t="s">
        <v>18</v>
      </c>
      <c r="J556" t="s">
        <v>2049</v>
      </c>
      <c r="K556" s="1" t="s">
        <v>2050</v>
      </c>
      <c r="L556" t="s">
        <v>29</v>
      </c>
      <c r="M556" t="s">
        <v>2047</v>
      </c>
      <c r="N556" t="s">
        <v>29</v>
      </c>
    </row>
    <row r="557" spans="1:14" ht="33" hidden="1" x14ac:dyDescent="0.3">
      <c r="A557">
        <v>247</v>
      </c>
      <c r="B557">
        <v>134510</v>
      </c>
      <c r="C557" t="s">
        <v>1972</v>
      </c>
      <c r="D557" t="s">
        <v>2051</v>
      </c>
      <c r="E557" t="s">
        <v>14</v>
      </c>
      <c r="F557" t="s">
        <v>2052</v>
      </c>
      <c r="G557" t="s">
        <v>1991</v>
      </c>
      <c r="H557" t="s">
        <v>26</v>
      </c>
      <c r="I557" t="s">
        <v>18</v>
      </c>
      <c r="J557" t="s">
        <v>2053</v>
      </c>
      <c r="K557" s="1" t="s">
        <v>2054</v>
      </c>
      <c r="L557" t="s">
        <v>29</v>
      </c>
      <c r="M557" t="s">
        <v>2047</v>
      </c>
      <c r="N557" t="s">
        <v>29</v>
      </c>
    </row>
    <row r="558" spans="1:14" ht="33" hidden="1" x14ac:dyDescent="0.3">
      <c r="A558">
        <v>247</v>
      </c>
      <c r="B558">
        <v>134510</v>
      </c>
      <c r="C558" t="s">
        <v>1972</v>
      </c>
      <c r="D558" t="s">
        <v>2055</v>
      </c>
      <c r="E558" t="s">
        <v>14</v>
      </c>
      <c r="F558" t="s">
        <v>251</v>
      </c>
      <c r="G558" t="s">
        <v>1991</v>
      </c>
      <c r="H558" t="s">
        <v>26</v>
      </c>
      <c r="I558" t="s">
        <v>18</v>
      </c>
      <c r="J558" t="s">
        <v>2056</v>
      </c>
      <c r="K558" s="1" t="s">
        <v>2057</v>
      </c>
      <c r="L558" t="s">
        <v>29</v>
      </c>
      <c r="M558" t="s">
        <v>2047</v>
      </c>
      <c r="N558" t="s">
        <v>29</v>
      </c>
    </row>
    <row r="559" spans="1:14" ht="33" hidden="1" x14ac:dyDescent="0.3">
      <c r="A559">
        <v>247</v>
      </c>
      <c r="B559">
        <v>134510</v>
      </c>
      <c r="C559" t="s">
        <v>1972</v>
      </c>
      <c r="D559" t="s">
        <v>2058</v>
      </c>
      <c r="E559" t="s">
        <v>14</v>
      </c>
      <c r="F559" t="s">
        <v>42</v>
      </c>
      <c r="G559" t="s">
        <v>2059</v>
      </c>
      <c r="H559" t="s">
        <v>17</v>
      </c>
      <c r="I559" t="s">
        <v>18</v>
      </c>
      <c r="J559" t="s">
        <v>1015</v>
      </c>
      <c r="K559" s="1" t="s">
        <v>2060</v>
      </c>
      <c r="L559" t="s">
        <v>1927</v>
      </c>
      <c r="M559" t="s">
        <v>2061</v>
      </c>
      <c r="N559" s="2">
        <v>45744</v>
      </c>
    </row>
    <row r="560" spans="1:14" ht="33" hidden="1" x14ac:dyDescent="0.3">
      <c r="A560">
        <v>247</v>
      </c>
      <c r="B560">
        <v>134510</v>
      </c>
      <c r="C560" t="s">
        <v>1972</v>
      </c>
      <c r="D560" t="s">
        <v>2062</v>
      </c>
      <c r="E560" t="s">
        <v>14</v>
      </c>
      <c r="F560" t="s">
        <v>224</v>
      </c>
      <c r="G560" t="s">
        <v>154</v>
      </c>
      <c r="H560" t="s">
        <v>154</v>
      </c>
      <c r="I560" t="s">
        <v>155</v>
      </c>
      <c r="J560" t="s">
        <v>154</v>
      </c>
      <c r="K560" s="1" t="s">
        <v>2063</v>
      </c>
      <c r="L560" t="s">
        <v>29</v>
      </c>
      <c r="M560" t="s">
        <v>447</v>
      </c>
      <c r="N560" s="2">
        <v>45744</v>
      </c>
    </row>
    <row r="561" spans="1:14" ht="33" hidden="1" x14ac:dyDescent="0.3">
      <c r="A561">
        <v>247</v>
      </c>
      <c r="B561">
        <v>134510</v>
      </c>
      <c r="C561" t="s">
        <v>1972</v>
      </c>
      <c r="D561" t="s">
        <v>2064</v>
      </c>
      <c r="E561" t="s">
        <v>14</v>
      </c>
      <c r="F561" t="s">
        <v>1590</v>
      </c>
      <c r="G561" t="s">
        <v>154</v>
      </c>
      <c r="H561" t="s">
        <v>154</v>
      </c>
      <c r="I561" t="s">
        <v>155</v>
      </c>
      <c r="J561" t="s">
        <v>154</v>
      </c>
      <c r="K561" s="1" t="s">
        <v>2065</v>
      </c>
      <c r="L561" t="s">
        <v>29</v>
      </c>
      <c r="M561" t="s">
        <v>603</v>
      </c>
      <c r="N561" s="2">
        <v>45744</v>
      </c>
    </row>
    <row r="562" spans="1:14" ht="33" hidden="1" x14ac:dyDescent="0.3">
      <c r="A562">
        <v>247</v>
      </c>
      <c r="B562">
        <v>134510</v>
      </c>
      <c r="C562" t="s">
        <v>1972</v>
      </c>
      <c r="D562" t="s">
        <v>2066</v>
      </c>
      <c r="E562" t="s">
        <v>14</v>
      </c>
      <c r="F562" t="s">
        <v>2067</v>
      </c>
      <c r="G562" t="s">
        <v>2068</v>
      </c>
      <c r="H562" t="s">
        <v>478</v>
      </c>
      <c r="I562" t="s">
        <v>18</v>
      </c>
      <c r="J562" t="s">
        <v>2069</v>
      </c>
      <c r="K562" s="1" t="s">
        <v>2070</v>
      </c>
      <c r="L562" t="s">
        <v>478</v>
      </c>
      <c r="M562" t="s">
        <v>2071</v>
      </c>
      <c r="N562" s="2">
        <v>46472</v>
      </c>
    </row>
    <row r="563" spans="1:14" ht="33" hidden="1" x14ac:dyDescent="0.3">
      <c r="A563">
        <v>247</v>
      </c>
      <c r="B563">
        <v>134510</v>
      </c>
      <c r="C563" t="s">
        <v>1972</v>
      </c>
      <c r="D563" t="s">
        <v>2072</v>
      </c>
      <c r="E563" t="s">
        <v>14</v>
      </c>
      <c r="F563" t="s">
        <v>1826</v>
      </c>
      <c r="G563" t="s">
        <v>2073</v>
      </c>
      <c r="H563" t="s">
        <v>17</v>
      </c>
      <c r="I563" t="s">
        <v>18</v>
      </c>
      <c r="J563" t="s">
        <v>1015</v>
      </c>
      <c r="K563" s="1" t="s">
        <v>2074</v>
      </c>
      <c r="L563" t="s">
        <v>29</v>
      </c>
      <c r="M563" t="s">
        <v>2075</v>
      </c>
      <c r="N563" s="2">
        <v>45744</v>
      </c>
    </row>
    <row r="564" spans="1:14" ht="33" hidden="1" x14ac:dyDescent="0.3">
      <c r="A564">
        <v>247</v>
      </c>
      <c r="B564">
        <v>134510</v>
      </c>
      <c r="C564" t="s">
        <v>1972</v>
      </c>
      <c r="D564" t="s">
        <v>2076</v>
      </c>
      <c r="E564" t="s">
        <v>14</v>
      </c>
      <c r="F564" t="s">
        <v>1155</v>
      </c>
      <c r="G564" t="s">
        <v>2077</v>
      </c>
      <c r="H564" t="s">
        <v>26</v>
      </c>
      <c r="I564" t="s">
        <v>18</v>
      </c>
      <c r="J564" t="s">
        <v>2078</v>
      </c>
      <c r="K564" s="1" t="s">
        <v>2079</v>
      </c>
      <c r="L564" t="s">
        <v>29</v>
      </c>
      <c r="M564" t="s">
        <v>2080</v>
      </c>
      <c r="N564" t="s">
        <v>29</v>
      </c>
    </row>
    <row r="565" spans="1:14" ht="33" hidden="1" x14ac:dyDescent="0.3">
      <c r="A565">
        <v>247</v>
      </c>
      <c r="B565">
        <v>134510</v>
      </c>
      <c r="C565" t="s">
        <v>1972</v>
      </c>
      <c r="D565" t="s">
        <v>2081</v>
      </c>
      <c r="E565" t="s">
        <v>14</v>
      </c>
      <c r="F565" t="s">
        <v>1734</v>
      </c>
      <c r="G565" t="s">
        <v>2082</v>
      </c>
      <c r="H565" t="s">
        <v>17</v>
      </c>
      <c r="I565" t="s">
        <v>18</v>
      </c>
      <c r="J565" t="s">
        <v>1650</v>
      </c>
      <c r="K565" s="1" t="s">
        <v>2083</v>
      </c>
      <c r="L565" t="s">
        <v>29</v>
      </c>
      <c r="M565" t="s">
        <v>1998</v>
      </c>
      <c r="N565" s="2">
        <v>46111</v>
      </c>
    </row>
    <row r="566" spans="1:14" ht="33" hidden="1" x14ac:dyDescent="0.3">
      <c r="A566">
        <v>247</v>
      </c>
      <c r="B566">
        <v>134510</v>
      </c>
      <c r="C566" t="s">
        <v>1972</v>
      </c>
      <c r="D566" t="s">
        <v>2084</v>
      </c>
      <c r="E566" t="s">
        <v>14</v>
      </c>
      <c r="F566" t="s">
        <v>67</v>
      </c>
      <c r="G566" t="s">
        <v>2082</v>
      </c>
      <c r="H566" t="s">
        <v>26</v>
      </c>
      <c r="I566" t="s">
        <v>18</v>
      </c>
      <c r="J566" t="s">
        <v>2085</v>
      </c>
      <c r="K566" s="1" t="s">
        <v>2086</v>
      </c>
      <c r="L566" t="s">
        <v>29</v>
      </c>
      <c r="M566" t="s">
        <v>2087</v>
      </c>
      <c r="N566" t="s">
        <v>29</v>
      </c>
    </row>
    <row r="567" spans="1:14" ht="33" hidden="1" x14ac:dyDescent="0.3">
      <c r="A567">
        <v>247</v>
      </c>
      <c r="B567">
        <v>134510</v>
      </c>
      <c r="C567" t="s">
        <v>1972</v>
      </c>
      <c r="D567" t="s">
        <v>2088</v>
      </c>
      <c r="E567" t="s">
        <v>14</v>
      </c>
      <c r="F567" t="s">
        <v>921</v>
      </c>
      <c r="G567" t="s">
        <v>1978</v>
      </c>
      <c r="H567" t="s">
        <v>26</v>
      </c>
      <c r="I567" t="s">
        <v>18</v>
      </c>
      <c r="J567" t="s">
        <v>2089</v>
      </c>
      <c r="K567" s="1" t="s">
        <v>2090</v>
      </c>
      <c r="L567" t="s">
        <v>29</v>
      </c>
      <c r="M567" t="s">
        <v>2091</v>
      </c>
      <c r="N567" t="s">
        <v>29</v>
      </c>
    </row>
    <row r="568" spans="1:14" ht="33" hidden="1" x14ac:dyDescent="0.3">
      <c r="A568">
        <v>247</v>
      </c>
      <c r="B568">
        <v>134510</v>
      </c>
      <c r="C568" t="s">
        <v>1972</v>
      </c>
      <c r="D568" t="s">
        <v>2092</v>
      </c>
      <c r="E568" t="s">
        <v>14</v>
      </c>
      <c r="F568" t="s">
        <v>39</v>
      </c>
      <c r="G568" t="s">
        <v>1978</v>
      </c>
      <c r="H568" t="s">
        <v>26</v>
      </c>
      <c r="I568" t="s">
        <v>18</v>
      </c>
      <c r="J568" t="s">
        <v>2093</v>
      </c>
      <c r="K568" s="1" t="s">
        <v>2094</v>
      </c>
      <c r="L568" t="s">
        <v>29</v>
      </c>
      <c r="M568" t="s">
        <v>2095</v>
      </c>
      <c r="N568" t="s">
        <v>29</v>
      </c>
    </row>
    <row r="569" spans="1:14" ht="33" hidden="1" x14ac:dyDescent="0.3">
      <c r="A569">
        <v>1463</v>
      </c>
      <c r="B569">
        <v>143314</v>
      </c>
      <c r="C569" t="s">
        <v>2096</v>
      </c>
      <c r="D569" t="s">
        <v>2097</v>
      </c>
      <c r="E569" t="s">
        <v>14</v>
      </c>
      <c r="F569" t="s">
        <v>2098</v>
      </c>
      <c r="G569" t="s">
        <v>450</v>
      </c>
      <c r="H569" t="s">
        <v>17</v>
      </c>
      <c r="I569" t="s">
        <v>18</v>
      </c>
      <c r="J569" t="s">
        <v>2099</v>
      </c>
      <c r="K569" s="1" t="s">
        <v>2100</v>
      </c>
      <c r="L569" t="s">
        <v>828</v>
      </c>
      <c r="M569">
        <v>11</v>
      </c>
      <c r="N569" s="2">
        <v>45746</v>
      </c>
    </row>
    <row r="570" spans="1:14" ht="66" hidden="1" x14ac:dyDescent="0.3">
      <c r="A570">
        <v>1463</v>
      </c>
      <c r="B570">
        <v>143314</v>
      </c>
      <c r="C570" t="s">
        <v>2096</v>
      </c>
      <c r="D570" t="s">
        <v>2101</v>
      </c>
      <c r="E570" t="s">
        <v>14</v>
      </c>
      <c r="F570" t="s">
        <v>2102</v>
      </c>
      <c r="G570" t="s">
        <v>25</v>
      </c>
      <c r="H570" t="s">
        <v>17</v>
      </c>
      <c r="I570" t="s">
        <v>18</v>
      </c>
      <c r="J570" t="s">
        <v>2099</v>
      </c>
      <c r="K570" s="1" t="s">
        <v>2103</v>
      </c>
      <c r="L570" t="s">
        <v>828</v>
      </c>
      <c r="M570">
        <v>5</v>
      </c>
      <c r="N570" s="2">
        <v>46112</v>
      </c>
    </row>
    <row r="571" spans="1:14" ht="49.5" hidden="1" x14ac:dyDescent="0.3">
      <c r="A571">
        <v>1463</v>
      </c>
      <c r="B571">
        <v>143314</v>
      </c>
      <c r="C571" t="s">
        <v>2096</v>
      </c>
      <c r="D571" t="s">
        <v>2104</v>
      </c>
      <c r="E571" t="s">
        <v>162</v>
      </c>
      <c r="F571" t="s">
        <v>379</v>
      </c>
      <c r="G571" t="s">
        <v>139</v>
      </c>
      <c r="H571" t="s">
        <v>17</v>
      </c>
      <c r="I571" t="s">
        <v>18</v>
      </c>
      <c r="J571" t="s">
        <v>973</v>
      </c>
      <c r="K571" s="1" t="s">
        <v>2105</v>
      </c>
      <c r="L571" t="s">
        <v>828</v>
      </c>
      <c r="M571">
        <v>19</v>
      </c>
      <c r="N571" s="2">
        <v>45746</v>
      </c>
    </row>
    <row r="572" spans="1:14" ht="49.5" hidden="1" x14ac:dyDescent="0.3">
      <c r="A572">
        <v>1463</v>
      </c>
      <c r="B572">
        <v>143314</v>
      </c>
      <c r="C572" t="s">
        <v>2096</v>
      </c>
      <c r="D572" t="s">
        <v>2106</v>
      </c>
      <c r="E572" t="s">
        <v>162</v>
      </c>
      <c r="F572" t="s">
        <v>2107</v>
      </c>
      <c r="G572" t="s">
        <v>154</v>
      </c>
      <c r="H572" t="s">
        <v>154</v>
      </c>
      <c r="I572" t="s">
        <v>155</v>
      </c>
      <c r="J572" t="s">
        <v>2108</v>
      </c>
      <c r="K572" s="1" t="s">
        <v>2109</v>
      </c>
      <c r="L572" t="s">
        <v>828</v>
      </c>
      <c r="M572">
        <v>2</v>
      </c>
      <c r="N572" s="2">
        <v>46112</v>
      </c>
    </row>
    <row r="573" spans="1:14" ht="66" hidden="1" x14ac:dyDescent="0.3">
      <c r="A573">
        <v>1463</v>
      </c>
      <c r="B573">
        <v>143314</v>
      </c>
      <c r="C573" t="s">
        <v>2096</v>
      </c>
      <c r="D573" t="s">
        <v>2110</v>
      </c>
      <c r="E573" t="s">
        <v>14</v>
      </c>
      <c r="F573" t="s">
        <v>59</v>
      </c>
      <c r="G573" t="s">
        <v>478</v>
      </c>
      <c r="H573" t="s">
        <v>478</v>
      </c>
      <c r="I573" t="s">
        <v>18</v>
      </c>
      <c r="J573" t="s">
        <v>478</v>
      </c>
      <c r="K573" s="1" t="s">
        <v>2111</v>
      </c>
      <c r="L573" t="s">
        <v>828</v>
      </c>
      <c r="M573">
        <v>2</v>
      </c>
      <c r="N573" s="2">
        <v>46112</v>
      </c>
    </row>
    <row r="574" spans="1:14" ht="66" hidden="1" x14ac:dyDescent="0.3">
      <c r="A574">
        <v>1463</v>
      </c>
      <c r="B574">
        <v>143314</v>
      </c>
      <c r="C574" t="s">
        <v>2096</v>
      </c>
      <c r="D574" t="s">
        <v>2112</v>
      </c>
      <c r="E574" t="s">
        <v>14</v>
      </c>
      <c r="F574" t="s">
        <v>472</v>
      </c>
      <c r="G574" t="s">
        <v>139</v>
      </c>
      <c r="H574" t="s">
        <v>26</v>
      </c>
      <c r="I574" t="s">
        <v>18</v>
      </c>
      <c r="J574" s="1" t="s">
        <v>2113</v>
      </c>
      <c r="K574" s="1" t="s">
        <v>2114</v>
      </c>
      <c r="L574" t="s">
        <v>828</v>
      </c>
      <c r="M574">
        <v>5</v>
      </c>
      <c r="N574" t="s">
        <v>29</v>
      </c>
    </row>
    <row r="575" spans="1:14" ht="49.5" hidden="1" x14ac:dyDescent="0.3">
      <c r="A575">
        <v>1463</v>
      </c>
      <c r="B575">
        <v>143314</v>
      </c>
      <c r="C575" t="s">
        <v>2096</v>
      </c>
      <c r="D575" t="s">
        <v>2115</v>
      </c>
      <c r="E575" t="s">
        <v>14</v>
      </c>
      <c r="F575" t="s">
        <v>107</v>
      </c>
      <c r="G575" t="s">
        <v>139</v>
      </c>
      <c r="H575" t="s">
        <v>26</v>
      </c>
      <c r="I575" t="s">
        <v>18</v>
      </c>
      <c r="J575" s="1" t="s">
        <v>2116</v>
      </c>
      <c r="K575" s="1" t="s">
        <v>2117</v>
      </c>
      <c r="L575" t="s">
        <v>828</v>
      </c>
      <c r="M575">
        <v>3</v>
      </c>
      <c r="N575" t="s">
        <v>29</v>
      </c>
    </row>
    <row r="576" spans="1:14" ht="49.5" hidden="1" x14ac:dyDescent="0.3">
      <c r="A576">
        <v>1463</v>
      </c>
      <c r="B576">
        <v>143314</v>
      </c>
      <c r="C576" t="s">
        <v>2096</v>
      </c>
      <c r="D576" t="s">
        <v>2118</v>
      </c>
      <c r="E576" t="s">
        <v>14</v>
      </c>
      <c r="F576" t="s">
        <v>209</v>
      </c>
      <c r="G576" t="s">
        <v>139</v>
      </c>
      <c r="H576" t="s">
        <v>26</v>
      </c>
      <c r="I576" t="s">
        <v>18</v>
      </c>
      <c r="J576" t="s">
        <v>1919</v>
      </c>
      <c r="K576" s="1" t="s">
        <v>2119</v>
      </c>
      <c r="L576" t="s">
        <v>828</v>
      </c>
      <c r="M576">
        <v>1</v>
      </c>
      <c r="N576" t="s">
        <v>29</v>
      </c>
    </row>
    <row r="577" spans="1:14" ht="49.5" hidden="1" x14ac:dyDescent="0.3">
      <c r="A577">
        <v>1463</v>
      </c>
      <c r="B577">
        <v>143314</v>
      </c>
      <c r="C577" t="s">
        <v>2096</v>
      </c>
      <c r="D577" t="s">
        <v>2120</v>
      </c>
      <c r="E577" t="s">
        <v>14</v>
      </c>
      <c r="F577" t="s">
        <v>402</v>
      </c>
      <c r="G577" t="s">
        <v>139</v>
      </c>
      <c r="H577" t="s">
        <v>26</v>
      </c>
      <c r="I577" t="s">
        <v>18</v>
      </c>
      <c r="J577" t="s">
        <v>1919</v>
      </c>
      <c r="K577" s="1" t="s">
        <v>2121</v>
      </c>
      <c r="L577" t="s">
        <v>828</v>
      </c>
      <c r="M577">
        <v>1</v>
      </c>
      <c r="N577" t="s">
        <v>29</v>
      </c>
    </row>
    <row r="578" spans="1:14" ht="33" hidden="1" x14ac:dyDescent="0.3">
      <c r="A578">
        <v>1580</v>
      </c>
      <c r="B578">
        <v>141413</v>
      </c>
      <c r="C578" t="s">
        <v>2122</v>
      </c>
      <c r="D578" t="s">
        <v>2123</v>
      </c>
      <c r="E578" t="s">
        <v>14</v>
      </c>
      <c r="F578" t="s">
        <v>368</v>
      </c>
      <c r="G578" t="s">
        <v>450</v>
      </c>
      <c r="H578" t="s">
        <v>17</v>
      </c>
      <c r="I578" t="s">
        <v>18</v>
      </c>
      <c r="J578" t="s">
        <v>556</v>
      </c>
      <c r="K578" s="1" t="s">
        <v>2124</v>
      </c>
      <c r="L578" t="s">
        <v>2125</v>
      </c>
      <c r="M578" t="s">
        <v>2126</v>
      </c>
      <c r="N578" s="2">
        <v>46467</v>
      </c>
    </row>
    <row r="579" spans="1:14" hidden="1" x14ac:dyDescent="0.3">
      <c r="A579">
        <v>1580</v>
      </c>
      <c r="B579">
        <v>141413</v>
      </c>
      <c r="C579" t="s">
        <v>2122</v>
      </c>
      <c r="D579" t="s">
        <v>2127</v>
      </c>
      <c r="E579" t="s">
        <v>14</v>
      </c>
      <c r="F579" t="s">
        <v>357</v>
      </c>
      <c r="G579" t="s">
        <v>456</v>
      </c>
      <c r="H579" t="s">
        <v>26</v>
      </c>
      <c r="I579" t="s">
        <v>18</v>
      </c>
      <c r="J579" t="s">
        <v>2128</v>
      </c>
      <c r="K579" t="s">
        <v>2122</v>
      </c>
      <c r="L579" t="s">
        <v>2125</v>
      </c>
      <c r="M579" t="s">
        <v>2129</v>
      </c>
      <c r="N579" t="s">
        <v>29</v>
      </c>
    </row>
    <row r="580" spans="1:14" hidden="1" x14ac:dyDescent="0.3">
      <c r="A580">
        <v>1580</v>
      </c>
      <c r="B580">
        <v>141413</v>
      </c>
      <c r="C580" t="s">
        <v>2122</v>
      </c>
      <c r="D580" t="s">
        <v>2130</v>
      </c>
      <c r="E580" t="s">
        <v>14</v>
      </c>
      <c r="F580" t="s">
        <v>1173</v>
      </c>
      <c r="G580" t="s">
        <v>456</v>
      </c>
      <c r="H580" t="s">
        <v>26</v>
      </c>
      <c r="I580" t="s">
        <v>18</v>
      </c>
      <c r="J580" t="s">
        <v>1250</v>
      </c>
      <c r="K580" t="s">
        <v>2122</v>
      </c>
      <c r="L580" t="s">
        <v>2125</v>
      </c>
      <c r="M580" t="s">
        <v>993</v>
      </c>
      <c r="N580" t="s">
        <v>29</v>
      </c>
    </row>
    <row r="581" spans="1:14" hidden="1" x14ac:dyDescent="0.3">
      <c r="A581">
        <v>1580</v>
      </c>
      <c r="B581">
        <v>141413</v>
      </c>
      <c r="C581" t="s">
        <v>2122</v>
      </c>
      <c r="D581" t="s">
        <v>2131</v>
      </c>
      <c r="E581" t="s">
        <v>14</v>
      </c>
      <c r="F581" t="s">
        <v>77</v>
      </c>
      <c r="G581" t="s">
        <v>456</v>
      </c>
      <c r="H581" t="s">
        <v>26</v>
      </c>
      <c r="I581" t="s">
        <v>18</v>
      </c>
      <c r="J581" t="s">
        <v>2132</v>
      </c>
      <c r="K581" t="s">
        <v>2122</v>
      </c>
      <c r="L581" t="s">
        <v>2125</v>
      </c>
      <c r="M581" t="s">
        <v>53</v>
      </c>
      <c r="N581" t="s">
        <v>29</v>
      </c>
    </row>
    <row r="582" spans="1:14" hidden="1" x14ac:dyDescent="0.3">
      <c r="A582">
        <v>1580</v>
      </c>
      <c r="B582">
        <v>141413</v>
      </c>
      <c r="C582" t="s">
        <v>2122</v>
      </c>
      <c r="D582" t="s">
        <v>2133</v>
      </c>
      <c r="E582" t="s">
        <v>14</v>
      </c>
      <c r="F582" t="s">
        <v>1101</v>
      </c>
      <c r="G582" t="s">
        <v>456</v>
      </c>
      <c r="H582" t="s">
        <v>26</v>
      </c>
      <c r="I582" t="s">
        <v>18</v>
      </c>
      <c r="J582" t="s">
        <v>2134</v>
      </c>
      <c r="K582" t="s">
        <v>2122</v>
      </c>
      <c r="L582" t="s">
        <v>2125</v>
      </c>
      <c r="M582" t="s">
        <v>2126</v>
      </c>
      <c r="N582" t="s">
        <v>29</v>
      </c>
    </row>
    <row r="583" spans="1:14" hidden="1" x14ac:dyDescent="0.3">
      <c r="A583">
        <v>1580</v>
      </c>
      <c r="B583">
        <v>141413</v>
      </c>
      <c r="C583" t="s">
        <v>2122</v>
      </c>
      <c r="D583" t="s">
        <v>2135</v>
      </c>
      <c r="E583" t="s">
        <v>14</v>
      </c>
      <c r="F583" t="s">
        <v>1558</v>
      </c>
      <c r="G583" t="s">
        <v>456</v>
      </c>
      <c r="H583" t="s">
        <v>26</v>
      </c>
      <c r="I583" t="s">
        <v>18</v>
      </c>
      <c r="J583" t="s">
        <v>1919</v>
      </c>
      <c r="K583" t="s">
        <v>2122</v>
      </c>
      <c r="L583" t="s">
        <v>2125</v>
      </c>
      <c r="M583" t="s">
        <v>2126</v>
      </c>
      <c r="N583" t="s">
        <v>29</v>
      </c>
    </row>
    <row r="584" spans="1:14" ht="33" hidden="1" x14ac:dyDescent="0.3">
      <c r="A584">
        <v>1580</v>
      </c>
      <c r="B584">
        <v>141413</v>
      </c>
      <c r="C584" t="s">
        <v>2122</v>
      </c>
      <c r="D584" t="s">
        <v>2136</v>
      </c>
      <c r="E584" t="s">
        <v>14</v>
      </c>
      <c r="F584" t="s">
        <v>1590</v>
      </c>
      <c r="G584" t="s">
        <v>25</v>
      </c>
      <c r="H584" t="s">
        <v>17</v>
      </c>
      <c r="I584" t="s">
        <v>18</v>
      </c>
      <c r="J584" t="s">
        <v>556</v>
      </c>
      <c r="K584" s="1" t="s">
        <v>2137</v>
      </c>
      <c r="L584" t="s">
        <v>2125</v>
      </c>
      <c r="M584" t="s">
        <v>2138</v>
      </c>
      <c r="N584" s="2">
        <v>46467</v>
      </c>
    </row>
    <row r="585" spans="1:14" ht="33" hidden="1" x14ac:dyDescent="0.3">
      <c r="A585">
        <v>1580</v>
      </c>
      <c r="B585">
        <v>141413</v>
      </c>
      <c r="C585" t="s">
        <v>2122</v>
      </c>
      <c r="D585" t="s">
        <v>2139</v>
      </c>
      <c r="E585" t="s">
        <v>14</v>
      </c>
      <c r="F585" t="s">
        <v>15</v>
      </c>
      <c r="G585" t="s">
        <v>154</v>
      </c>
      <c r="H585" t="s">
        <v>154</v>
      </c>
      <c r="I585" t="s">
        <v>155</v>
      </c>
      <c r="J585" t="s">
        <v>154</v>
      </c>
      <c r="K585" s="1" t="s">
        <v>2140</v>
      </c>
      <c r="L585" t="s">
        <v>2125</v>
      </c>
      <c r="M585" t="s">
        <v>29</v>
      </c>
      <c r="N585" s="2">
        <v>46467</v>
      </c>
    </row>
    <row r="586" spans="1:14" hidden="1" x14ac:dyDescent="0.3">
      <c r="A586">
        <v>1580</v>
      </c>
      <c r="B586">
        <v>141413</v>
      </c>
      <c r="C586" t="s">
        <v>2122</v>
      </c>
      <c r="D586" t="s">
        <v>2141</v>
      </c>
      <c r="E586" t="s">
        <v>14</v>
      </c>
      <c r="F586" t="s">
        <v>637</v>
      </c>
      <c r="G586" t="s">
        <v>154</v>
      </c>
      <c r="H586" t="s">
        <v>154</v>
      </c>
      <c r="I586" t="s">
        <v>155</v>
      </c>
      <c r="J586" t="s">
        <v>154</v>
      </c>
      <c r="K586" t="s">
        <v>2142</v>
      </c>
      <c r="L586" t="s">
        <v>2125</v>
      </c>
      <c r="M586" t="s">
        <v>29</v>
      </c>
      <c r="N586" s="2">
        <v>45745</v>
      </c>
    </row>
    <row r="587" spans="1:14" hidden="1" x14ac:dyDescent="0.3">
      <c r="A587">
        <v>1580</v>
      </c>
      <c r="B587">
        <v>141413</v>
      </c>
      <c r="C587" t="s">
        <v>2122</v>
      </c>
      <c r="D587" t="s">
        <v>2143</v>
      </c>
      <c r="E587" t="s">
        <v>14</v>
      </c>
      <c r="F587" t="s">
        <v>2102</v>
      </c>
      <c r="G587" t="s">
        <v>154</v>
      </c>
      <c r="H587" t="s">
        <v>154</v>
      </c>
      <c r="I587" t="s">
        <v>155</v>
      </c>
      <c r="J587" t="s">
        <v>154</v>
      </c>
      <c r="K587" t="s">
        <v>2144</v>
      </c>
      <c r="L587" t="s">
        <v>2125</v>
      </c>
      <c r="M587" t="s">
        <v>29</v>
      </c>
      <c r="N587" s="2">
        <v>45745</v>
      </c>
    </row>
    <row r="588" spans="1:14" ht="33" hidden="1" x14ac:dyDescent="0.3">
      <c r="A588">
        <v>1580</v>
      </c>
      <c r="B588">
        <v>141413</v>
      </c>
      <c r="C588" t="s">
        <v>2122</v>
      </c>
      <c r="D588" t="s">
        <v>2145</v>
      </c>
      <c r="E588" t="s">
        <v>14</v>
      </c>
      <c r="F588" t="s">
        <v>887</v>
      </c>
      <c r="G588" t="s">
        <v>139</v>
      </c>
      <c r="H588" t="s">
        <v>26</v>
      </c>
      <c r="I588" t="s">
        <v>18</v>
      </c>
      <c r="J588" t="s">
        <v>2146</v>
      </c>
      <c r="K588" s="1" t="s">
        <v>2147</v>
      </c>
      <c r="L588" t="s">
        <v>2125</v>
      </c>
      <c r="M588" t="s">
        <v>2148</v>
      </c>
      <c r="N588" t="s">
        <v>29</v>
      </c>
    </row>
    <row r="589" spans="1:14" ht="33" hidden="1" x14ac:dyDescent="0.3">
      <c r="A589">
        <v>1580</v>
      </c>
      <c r="B589">
        <v>141413</v>
      </c>
      <c r="C589" t="s">
        <v>2122</v>
      </c>
      <c r="D589" t="s">
        <v>2149</v>
      </c>
      <c r="E589" t="s">
        <v>14</v>
      </c>
      <c r="F589" t="s">
        <v>674</v>
      </c>
      <c r="G589" t="s">
        <v>139</v>
      </c>
      <c r="H589" t="s">
        <v>26</v>
      </c>
      <c r="I589" t="s">
        <v>18</v>
      </c>
      <c r="J589" t="s">
        <v>2150</v>
      </c>
      <c r="K589" s="1" t="s">
        <v>2151</v>
      </c>
      <c r="L589" t="s">
        <v>2125</v>
      </c>
      <c r="M589" t="s">
        <v>2152</v>
      </c>
      <c r="N589" t="s">
        <v>29</v>
      </c>
    </row>
    <row r="590" spans="1:14" hidden="1" x14ac:dyDescent="0.3">
      <c r="A590">
        <v>1580</v>
      </c>
      <c r="B590">
        <v>141413</v>
      </c>
      <c r="C590" t="s">
        <v>2122</v>
      </c>
      <c r="D590" t="s">
        <v>2153</v>
      </c>
      <c r="E590" t="s">
        <v>14</v>
      </c>
      <c r="F590" t="s">
        <v>118</v>
      </c>
      <c r="G590" t="s">
        <v>139</v>
      </c>
      <c r="H590" t="s">
        <v>26</v>
      </c>
      <c r="I590" t="s">
        <v>18</v>
      </c>
      <c r="J590" t="s">
        <v>2154</v>
      </c>
      <c r="K590" t="s">
        <v>2122</v>
      </c>
      <c r="L590" t="s">
        <v>2125</v>
      </c>
      <c r="M590" t="s">
        <v>1606</v>
      </c>
      <c r="N590" t="s">
        <v>29</v>
      </c>
    </row>
    <row r="591" spans="1:14" hidden="1" x14ac:dyDescent="0.3">
      <c r="A591">
        <v>1580</v>
      </c>
      <c r="B591">
        <v>141413</v>
      </c>
      <c r="C591" t="s">
        <v>2122</v>
      </c>
      <c r="D591" t="s">
        <v>2155</v>
      </c>
      <c r="E591" t="s">
        <v>14</v>
      </c>
      <c r="F591" t="s">
        <v>921</v>
      </c>
      <c r="G591" t="s">
        <v>456</v>
      </c>
      <c r="H591" t="s">
        <v>26</v>
      </c>
      <c r="I591" t="s">
        <v>18</v>
      </c>
      <c r="J591" t="s">
        <v>2156</v>
      </c>
      <c r="K591" t="s">
        <v>2122</v>
      </c>
      <c r="L591" t="s">
        <v>2125</v>
      </c>
      <c r="M591" t="s">
        <v>2148</v>
      </c>
      <c r="N591" t="s">
        <v>29</v>
      </c>
    </row>
    <row r="592" spans="1:14" ht="363" hidden="1" x14ac:dyDescent="0.3">
      <c r="A592">
        <v>1749</v>
      </c>
      <c r="B592">
        <v>174004</v>
      </c>
      <c r="C592" t="s">
        <v>2157</v>
      </c>
      <c r="D592" t="s">
        <v>2158</v>
      </c>
      <c r="E592" t="s">
        <v>14</v>
      </c>
      <c r="F592" t="s">
        <v>990</v>
      </c>
      <c r="G592" s="1" t="s">
        <v>2159</v>
      </c>
      <c r="H592" t="s">
        <v>17</v>
      </c>
      <c r="I592" t="s">
        <v>18</v>
      </c>
      <c r="J592" t="s">
        <v>450</v>
      </c>
      <c r="K592" s="1" t="s">
        <v>2160</v>
      </c>
      <c r="L592" t="s">
        <v>1078</v>
      </c>
      <c r="M592">
        <v>18</v>
      </c>
      <c r="N592" s="2">
        <v>46109</v>
      </c>
    </row>
    <row r="593" spans="1:14" ht="165" hidden="1" x14ac:dyDescent="0.3">
      <c r="A593">
        <v>1749</v>
      </c>
      <c r="B593">
        <v>174004</v>
      </c>
      <c r="C593" t="s">
        <v>2157</v>
      </c>
      <c r="D593" t="s">
        <v>2161</v>
      </c>
      <c r="E593" t="s">
        <v>14</v>
      </c>
      <c r="F593" t="s">
        <v>722</v>
      </c>
      <c r="G593" t="s">
        <v>520</v>
      </c>
      <c r="H593" t="s">
        <v>17</v>
      </c>
      <c r="I593" t="s">
        <v>18</v>
      </c>
      <c r="J593" s="1" t="s">
        <v>2162</v>
      </c>
      <c r="K593" s="1" t="s">
        <v>2163</v>
      </c>
      <c r="L593" t="s">
        <v>29</v>
      </c>
      <c r="M593">
        <v>42</v>
      </c>
      <c r="N593" s="2">
        <v>46109</v>
      </c>
    </row>
    <row r="594" spans="1:14" ht="231" hidden="1" x14ac:dyDescent="0.3">
      <c r="A594">
        <v>1749</v>
      </c>
      <c r="B594">
        <v>174004</v>
      </c>
      <c r="C594" t="s">
        <v>2157</v>
      </c>
      <c r="D594" t="s">
        <v>2164</v>
      </c>
      <c r="E594" t="s">
        <v>14</v>
      </c>
      <c r="F594" t="s">
        <v>719</v>
      </c>
      <c r="G594" t="s">
        <v>520</v>
      </c>
      <c r="H594" t="s">
        <v>17</v>
      </c>
      <c r="I594" t="s">
        <v>18</v>
      </c>
      <c r="J594" s="1" t="s">
        <v>2165</v>
      </c>
      <c r="K594" s="1" t="s">
        <v>2166</v>
      </c>
      <c r="L594" t="s">
        <v>29</v>
      </c>
      <c r="M594">
        <v>42</v>
      </c>
      <c r="N594" s="2">
        <v>46109</v>
      </c>
    </row>
    <row r="595" spans="1:14" ht="148.5" hidden="1" x14ac:dyDescent="0.3">
      <c r="A595">
        <v>1749</v>
      </c>
      <c r="B595">
        <v>174004</v>
      </c>
      <c r="C595" t="s">
        <v>2157</v>
      </c>
      <c r="D595" t="s">
        <v>2167</v>
      </c>
      <c r="E595" t="s">
        <v>14</v>
      </c>
      <c r="F595" t="s">
        <v>2168</v>
      </c>
      <c r="G595" s="1" t="s">
        <v>197</v>
      </c>
      <c r="H595" t="s">
        <v>154</v>
      </c>
      <c r="I595" t="s">
        <v>155</v>
      </c>
      <c r="J595" s="1" t="s">
        <v>197</v>
      </c>
      <c r="K595" s="1" t="s">
        <v>2169</v>
      </c>
      <c r="L595" t="s">
        <v>29</v>
      </c>
      <c r="M595">
        <v>4</v>
      </c>
      <c r="N595" s="2">
        <v>46109</v>
      </c>
    </row>
    <row r="596" spans="1:14" ht="214.5" hidden="1" x14ac:dyDescent="0.3">
      <c r="A596">
        <v>1749</v>
      </c>
      <c r="B596">
        <v>174004</v>
      </c>
      <c r="C596" t="s">
        <v>2157</v>
      </c>
      <c r="D596" t="s">
        <v>2170</v>
      </c>
      <c r="E596" t="s">
        <v>14</v>
      </c>
      <c r="F596" t="s">
        <v>2171</v>
      </c>
      <c r="G596" s="1" t="s">
        <v>197</v>
      </c>
      <c r="H596" t="s">
        <v>154</v>
      </c>
      <c r="I596" t="s">
        <v>155</v>
      </c>
      <c r="J596" s="1" t="s">
        <v>197</v>
      </c>
      <c r="K596" s="1" t="s">
        <v>2172</v>
      </c>
      <c r="L596" t="s">
        <v>29</v>
      </c>
      <c r="M596">
        <v>3</v>
      </c>
      <c r="N596" s="2">
        <v>46470</v>
      </c>
    </row>
    <row r="597" spans="1:14" ht="198" hidden="1" x14ac:dyDescent="0.3">
      <c r="A597">
        <v>1749</v>
      </c>
      <c r="B597">
        <v>174004</v>
      </c>
      <c r="C597" t="s">
        <v>2157</v>
      </c>
      <c r="D597" t="s">
        <v>2173</v>
      </c>
      <c r="E597" t="s">
        <v>14</v>
      </c>
      <c r="F597" t="s">
        <v>483</v>
      </c>
      <c r="G597" s="1" t="s">
        <v>197</v>
      </c>
      <c r="H597" t="s">
        <v>154</v>
      </c>
      <c r="I597" t="s">
        <v>155</v>
      </c>
      <c r="J597" s="1" t="s">
        <v>197</v>
      </c>
      <c r="K597" s="1" t="s">
        <v>2174</v>
      </c>
      <c r="L597" t="s">
        <v>29</v>
      </c>
      <c r="M597">
        <v>2</v>
      </c>
      <c r="N597" s="2">
        <v>45744</v>
      </c>
    </row>
    <row r="598" spans="1:14" ht="33" hidden="1" x14ac:dyDescent="0.3">
      <c r="A598">
        <v>1827</v>
      </c>
      <c r="B598">
        <v>469799</v>
      </c>
      <c r="C598" t="s">
        <v>2175</v>
      </c>
      <c r="D598" s="1" t="s">
        <v>2176</v>
      </c>
      <c r="E598" t="s">
        <v>14</v>
      </c>
      <c r="F598" t="s">
        <v>2177</v>
      </c>
      <c r="G598" t="s">
        <v>450</v>
      </c>
      <c r="H598" t="s">
        <v>17</v>
      </c>
      <c r="I598" t="s">
        <v>18</v>
      </c>
      <c r="J598" t="s">
        <v>556</v>
      </c>
      <c r="K598" s="1" t="s">
        <v>2178</v>
      </c>
      <c r="L598" t="s">
        <v>29</v>
      </c>
      <c r="M598" t="s">
        <v>2179</v>
      </c>
      <c r="N598" s="2">
        <v>46475</v>
      </c>
    </row>
    <row r="599" spans="1:14" ht="33" hidden="1" x14ac:dyDescent="0.3">
      <c r="A599">
        <v>1827</v>
      </c>
      <c r="B599">
        <v>469799</v>
      </c>
      <c r="C599" t="s">
        <v>2175</v>
      </c>
      <c r="D599" s="1" t="s">
        <v>2180</v>
      </c>
      <c r="E599" t="s">
        <v>14</v>
      </c>
      <c r="F599" t="s">
        <v>348</v>
      </c>
      <c r="G599" t="s">
        <v>17</v>
      </c>
      <c r="H599" t="s">
        <v>17</v>
      </c>
      <c r="I599" t="s">
        <v>18</v>
      </c>
      <c r="J599" t="s">
        <v>2181</v>
      </c>
      <c r="K599" t="s">
        <v>2182</v>
      </c>
      <c r="L599" t="s">
        <v>29</v>
      </c>
      <c r="M599" t="s">
        <v>1035</v>
      </c>
      <c r="N599" s="2">
        <v>46111</v>
      </c>
    </row>
    <row r="600" spans="1:14" hidden="1" x14ac:dyDescent="0.3">
      <c r="A600">
        <v>1827</v>
      </c>
      <c r="B600">
        <v>469799</v>
      </c>
      <c r="C600" t="s">
        <v>2175</v>
      </c>
      <c r="D600" t="s">
        <v>2183</v>
      </c>
      <c r="E600" t="s">
        <v>14</v>
      </c>
      <c r="F600" t="s">
        <v>2184</v>
      </c>
      <c r="G600" t="s">
        <v>17</v>
      </c>
      <c r="H600" t="s">
        <v>17</v>
      </c>
      <c r="I600" t="s">
        <v>155</v>
      </c>
      <c r="J600" t="s">
        <v>29</v>
      </c>
      <c r="K600" t="s">
        <v>2185</v>
      </c>
      <c r="L600" t="s">
        <v>29</v>
      </c>
      <c r="M600" t="s">
        <v>2186</v>
      </c>
      <c r="N600" s="2">
        <v>45747</v>
      </c>
    </row>
    <row r="601" spans="1:14" ht="33" hidden="1" x14ac:dyDescent="0.3">
      <c r="A601">
        <v>1827</v>
      </c>
      <c r="B601">
        <v>469799</v>
      </c>
      <c r="C601" t="s">
        <v>2175</v>
      </c>
      <c r="D601" s="1" t="s">
        <v>2187</v>
      </c>
      <c r="E601" t="s">
        <v>14</v>
      </c>
      <c r="F601" t="s">
        <v>2188</v>
      </c>
      <c r="G601" t="s">
        <v>154</v>
      </c>
      <c r="H601" t="s">
        <v>154</v>
      </c>
      <c r="I601" t="s">
        <v>155</v>
      </c>
      <c r="J601" t="s">
        <v>29</v>
      </c>
      <c r="K601" s="1" t="s">
        <v>2189</v>
      </c>
      <c r="L601" t="s">
        <v>29</v>
      </c>
      <c r="M601" t="s">
        <v>2179</v>
      </c>
      <c r="N601" s="2">
        <v>46475</v>
      </c>
    </row>
    <row r="602" spans="1:14" ht="49.5" hidden="1" x14ac:dyDescent="0.3">
      <c r="A602">
        <v>1827</v>
      </c>
      <c r="B602">
        <v>469799</v>
      </c>
      <c r="C602" t="s">
        <v>2175</v>
      </c>
      <c r="D602" t="s">
        <v>2190</v>
      </c>
      <c r="E602" t="s">
        <v>14</v>
      </c>
      <c r="F602" t="s">
        <v>111</v>
      </c>
      <c r="G602" t="s">
        <v>154</v>
      </c>
      <c r="H602" t="s">
        <v>154</v>
      </c>
      <c r="I602" t="s">
        <v>155</v>
      </c>
      <c r="J602" t="s">
        <v>29</v>
      </c>
      <c r="K602" s="1" t="s">
        <v>2191</v>
      </c>
      <c r="L602" t="s">
        <v>29</v>
      </c>
      <c r="M602" t="s">
        <v>2186</v>
      </c>
      <c r="N602" s="2">
        <v>45747</v>
      </c>
    </row>
    <row r="603" spans="1:14" ht="82.5" hidden="1" x14ac:dyDescent="0.3">
      <c r="A603">
        <v>1827</v>
      </c>
      <c r="B603">
        <v>469799</v>
      </c>
      <c r="C603" t="s">
        <v>2175</v>
      </c>
      <c r="D603" s="1" t="s">
        <v>2192</v>
      </c>
      <c r="E603" t="s">
        <v>14</v>
      </c>
      <c r="F603" t="s">
        <v>1123</v>
      </c>
      <c r="G603" t="s">
        <v>478</v>
      </c>
      <c r="H603" t="s">
        <v>478</v>
      </c>
      <c r="I603" t="s">
        <v>18</v>
      </c>
      <c r="J603" t="s">
        <v>478</v>
      </c>
      <c r="K603" s="1" t="s">
        <v>2193</v>
      </c>
      <c r="L603" t="s">
        <v>29</v>
      </c>
      <c r="M603" t="s">
        <v>2179</v>
      </c>
      <c r="N603" s="2">
        <v>46475</v>
      </c>
    </row>
    <row r="604" spans="1:14" ht="115.5" hidden="1" x14ac:dyDescent="0.3">
      <c r="A604">
        <v>1827</v>
      </c>
      <c r="B604">
        <v>469799</v>
      </c>
      <c r="C604" t="s">
        <v>2175</v>
      </c>
      <c r="D604" s="1" t="s">
        <v>2194</v>
      </c>
      <c r="E604" t="s">
        <v>162</v>
      </c>
      <c r="F604" t="s">
        <v>379</v>
      </c>
      <c r="G604" t="s">
        <v>478</v>
      </c>
      <c r="H604" t="s">
        <v>478</v>
      </c>
      <c r="I604" t="s">
        <v>155</v>
      </c>
      <c r="J604" t="s">
        <v>478</v>
      </c>
      <c r="K604" s="1" t="s">
        <v>2195</v>
      </c>
      <c r="L604" t="s">
        <v>29</v>
      </c>
      <c r="M604" t="s">
        <v>2179</v>
      </c>
      <c r="N604" s="2">
        <v>46475</v>
      </c>
    </row>
    <row r="605" spans="1:14" ht="33" hidden="1" x14ac:dyDescent="0.3">
      <c r="A605">
        <v>1865</v>
      </c>
      <c r="B605">
        <v>103510</v>
      </c>
      <c r="C605" t="s">
        <v>2196</v>
      </c>
      <c r="D605" t="s">
        <v>2197</v>
      </c>
      <c r="E605" t="s">
        <v>14</v>
      </c>
      <c r="F605" t="s">
        <v>2198</v>
      </c>
      <c r="G605" t="s">
        <v>2199</v>
      </c>
      <c r="H605" t="s">
        <v>17</v>
      </c>
      <c r="I605" t="s">
        <v>18</v>
      </c>
      <c r="J605" t="s">
        <v>556</v>
      </c>
      <c r="K605" s="1" t="s">
        <v>2200</v>
      </c>
      <c r="L605" t="s">
        <v>373</v>
      </c>
      <c r="M605" s="1" t="s">
        <v>2201</v>
      </c>
      <c r="N605" s="2">
        <v>46473</v>
      </c>
    </row>
    <row r="606" spans="1:14" ht="33" hidden="1" x14ac:dyDescent="0.3">
      <c r="A606">
        <v>1865</v>
      </c>
      <c r="B606">
        <v>103510</v>
      </c>
      <c r="C606" t="s">
        <v>2196</v>
      </c>
      <c r="D606" t="s">
        <v>2202</v>
      </c>
      <c r="E606" t="s">
        <v>162</v>
      </c>
      <c r="F606" t="s">
        <v>224</v>
      </c>
      <c r="G606" t="s">
        <v>17</v>
      </c>
      <c r="H606" t="s">
        <v>17</v>
      </c>
      <c r="I606" t="s">
        <v>18</v>
      </c>
      <c r="J606" t="s">
        <v>450</v>
      </c>
      <c r="K606" t="s">
        <v>2203</v>
      </c>
      <c r="L606" t="s">
        <v>654</v>
      </c>
      <c r="M606" s="1" t="s">
        <v>2201</v>
      </c>
      <c r="N606" s="2">
        <v>46473</v>
      </c>
    </row>
    <row r="607" spans="1:14" ht="66" hidden="1" x14ac:dyDescent="0.3">
      <c r="A607">
        <v>1865</v>
      </c>
      <c r="B607">
        <v>103510</v>
      </c>
      <c r="C607" t="s">
        <v>2196</v>
      </c>
      <c r="D607" t="s">
        <v>2204</v>
      </c>
      <c r="E607" t="s">
        <v>14</v>
      </c>
      <c r="F607" t="s">
        <v>135</v>
      </c>
      <c r="G607" t="s">
        <v>154</v>
      </c>
      <c r="H607" t="s">
        <v>154</v>
      </c>
      <c r="I607" t="s">
        <v>155</v>
      </c>
      <c r="J607" t="s">
        <v>154</v>
      </c>
      <c r="K607" s="1" t="s">
        <v>2205</v>
      </c>
      <c r="L607" t="s">
        <v>1695</v>
      </c>
      <c r="M607" s="1" t="s">
        <v>2206</v>
      </c>
      <c r="N607" s="2">
        <v>45744</v>
      </c>
    </row>
    <row r="608" spans="1:14" ht="49.5" hidden="1" x14ac:dyDescent="0.3">
      <c r="A608">
        <v>1865</v>
      </c>
      <c r="B608">
        <v>103510</v>
      </c>
      <c r="C608" t="s">
        <v>2196</v>
      </c>
      <c r="D608" t="s">
        <v>2207</v>
      </c>
      <c r="E608" t="s">
        <v>162</v>
      </c>
      <c r="F608" t="s">
        <v>169</v>
      </c>
      <c r="G608" t="s">
        <v>478</v>
      </c>
      <c r="H608" t="s">
        <v>478</v>
      </c>
      <c r="I608" t="s">
        <v>18</v>
      </c>
      <c r="J608" t="s">
        <v>478</v>
      </c>
      <c r="K608" s="1" t="s">
        <v>2208</v>
      </c>
      <c r="L608" t="s">
        <v>1695</v>
      </c>
      <c r="M608" s="1" t="s">
        <v>2209</v>
      </c>
      <c r="N608" s="2">
        <v>46108</v>
      </c>
    </row>
    <row r="609" spans="1:14" ht="33" hidden="1" x14ac:dyDescent="0.3">
      <c r="A609">
        <v>1881</v>
      </c>
      <c r="B609">
        <v>180795</v>
      </c>
      <c r="C609" t="s">
        <v>2210</v>
      </c>
      <c r="D609" t="s">
        <v>2211</v>
      </c>
      <c r="E609" t="s">
        <v>14</v>
      </c>
      <c r="F609" t="s">
        <v>2212</v>
      </c>
      <c r="G609" t="s">
        <v>16</v>
      </c>
      <c r="H609" t="s">
        <v>17</v>
      </c>
      <c r="I609" t="s">
        <v>18</v>
      </c>
      <c r="J609" t="s">
        <v>556</v>
      </c>
      <c r="K609" s="1" t="s">
        <v>2213</v>
      </c>
      <c r="L609" t="s">
        <v>373</v>
      </c>
      <c r="M609" t="s">
        <v>2214</v>
      </c>
      <c r="N609" s="2">
        <v>46474</v>
      </c>
    </row>
    <row r="610" spans="1:14" ht="33" hidden="1" x14ac:dyDescent="0.3">
      <c r="A610">
        <v>1881</v>
      </c>
      <c r="B610">
        <v>180795</v>
      </c>
      <c r="C610" t="s">
        <v>2210</v>
      </c>
      <c r="D610" t="s">
        <v>2215</v>
      </c>
      <c r="E610" t="s">
        <v>14</v>
      </c>
      <c r="F610" t="s">
        <v>921</v>
      </c>
      <c r="G610" t="s">
        <v>520</v>
      </c>
      <c r="H610" t="s">
        <v>26</v>
      </c>
      <c r="I610" t="s">
        <v>18</v>
      </c>
      <c r="J610" s="1" t="s">
        <v>2216</v>
      </c>
      <c r="K610" t="s">
        <v>2217</v>
      </c>
      <c r="L610" t="s">
        <v>29</v>
      </c>
      <c r="M610" t="s">
        <v>29</v>
      </c>
      <c r="N610" t="s">
        <v>29</v>
      </c>
    </row>
    <row r="611" spans="1:14" ht="49.5" hidden="1" x14ac:dyDescent="0.3">
      <c r="A611">
        <v>1881</v>
      </c>
      <c r="B611">
        <v>180795</v>
      </c>
      <c r="C611" t="s">
        <v>2210</v>
      </c>
      <c r="D611" t="s">
        <v>2218</v>
      </c>
      <c r="E611" t="s">
        <v>14</v>
      </c>
      <c r="F611" t="s">
        <v>896</v>
      </c>
      <c r="G611" t="s">
        <v>520</v>
      </c>
      <c r="H611" t="s">
        <v>26</v>
      </c>
      <c r="I611" t="s">
        <v>18</v>
      </c>
      <c r="J611" s="1" t="s">
        <v>2219</v>
      </c>
      <c r="K611" s="1" t="s">
        <v>2220</v>
      </c>
      <c r="L611" t="s">
        <v>29</v>
      </c>
      <c r="M611" t="s">
        <v>29</v>
      </c>
      <c r="N611" t="s">
        <v>29</v>
      </c>
    </row>
    <row r="612" spans="1:14" ht="33" hidden="1" x14ac:dyDescent="0.3">
      <c r="A612">
        <v>1881</v>
      </c>
      <c r="B612">
        <v>180795</v>
      </c>
      <c r="C612" t="s">
        <v>2210</v>
      </c>
      <c r="D612" t="s">
        <v>2221</v>
      </c>
      <c r="E612" t="s">
        <v>14</v>
      </c>
      <c r="F612" t="s">
        <v>158</v>
      </c>
      <c r="G612" t="s">
        <v>520</v>
      </c>
      <c r="H612" t="s">
        <v>26</v>
      </c>
      <c r="I612" t="s">
        <v>18</v>
      </c>
      <c r="J612" s="1" t="s">
        <v>2222</v>
      </c>
      <c r="K612" t="s">
        <v>2223</v>
      </c>
      <c r="L612" t="s">
        <v>29</v>
      </c>
      <c r="M612" t="s">
        <v>29</v>
      </c>
      <c r="N612" t="s">
        <v>29</v>
      </c>
    </row>
    <row r="613" spans="1:14" ht="33" hidden="1" x14ac:dyDescent="0.3">
      <c r="A613">
        <v>1881</v>
      </c>
      <c r="B613">
        <v>180795</v>
      </c>
      <c r="C613" t="s">
        <v>2210</v>
      </c>
      <c r="D613" t="s">
        <v>2224</v>
      </c>
      <c r="E613" t="s">
        <v>14</v>
      </c>
      <c r="F613" t="s">
        <v>427</v>
      </c>
      <c r="G613" t="s">
        <v>520</v>
      </c>
      <c r="H613" t="s">
        <v>26</v>
      </c>
      <c r="I613" t="s">
        <v>18</v>
      </c>
      <c r="J613" s="1" t="s">
        <v>2225</v>
      </c>
      <c r="K613" s="1" t="s">
        <v>2226</v>
      </c>
      <c r="L613" t="s">
        <v>29</v>
      </c>
      <c r="M613" t="s">
        <v>29</v>
      </c>
      <c r="N613" t="s">
        <v>29</v>
      </c>
    </row>
    <row r="614" spans="1:14" ht="49.5" hidden="1" x14ac:dyDescent="0.3">
      <c r="A614">
        <v>1881</v>
      </c>
      <c r="B614">
        <v>180795</v>
      </c>
      <c r="C614" t="s">
        <v>2210</v>
      </c>
      <c r="D614" t="s">
        <v>2227</v>
      </c>
      <c r="E614" t="s">
        <v>14</v>
      </c>
      <c r="F614" t="s">
        <v>138</v>
      </c>
      <c r="G614" t="s">
        <v>520</v>
      </c>
      <c r="H614" t="s">
        <v>26</v>
      </c>
      <c r="I614" t="s">
        <v>18</v>
      </c>
      <c r="J614" s="1" t="s">
        <v>2228</v>
      </c>
      <c r="K614" s="1" t="s">
        <v>2229</v>
      </c>
      <c r="L614" t="s">
        <v>29</v>
      </c>
      <c r="M614" t="s">
        <v>2230</v>
      </c>
      <c r="N614" t="s">
        <v>29</v>
      </c>
    </row>
    <row r="615" spans="1:14" ht="49.5" hidden="1" x14ac:dyDescent="0.3">
      <c r="A615">
        <v>1881</v>
      </c>
      <c r="B615">
        <v>180795</v>
      </c>
      <c r="C615" t="s">
        <v>2210</v>
      </c>
      <c r="D615" t="s">
        <v>2231</v>
      </c>
      <c r="E615" t="s">
        <v>14</v>
      </c>
      <c r="F615" t="s">
        <v>107</v>
      </c>
      <c r="G615" t="s">
        <v>520</v>
      </c>
      <c r="H615" t="s">
        <v>26</v>
      </c>
      <c r="I615" t="s">
        <v>18</v>
      </c>
      <c r="J615" s="1" t="s">
        <v>2232</v>
      </c>
      <c r="K615" s="1" t="s">
        <v>2233</v>
      </c>
      <c r="L615" t="s">
        <v>29</v>
      </c>
      <c r="M615" t="s">
        <v>2234</v>
      </c>
      <c r="N615" t="s">
        <v>29</v>
      </c>
    </row>
    <row r="616" spans="1:14" ht="49.5" hidden="1" x14ac:dyDescent="0.3">
      <c r="A616">
        <v>1881</v>
      </c>
      <c r="B616">
        <v>180795</v>
      </c>
      <c r="C616" t="s">
        <v>2210</v>
      </c>
      <c r="D616" t="s">
        <v>2235</v>
      </c>
      <c r="E616" t="s">
        <v>14</v>
      </c>
      <c r="F616" t="s">
        <v>77</v>
      </c>
      <c r="G616" t="s">
        <v>520</v>
      </c>
      <c r="H616" t="s">
        <v>26</v>
      </c>
      <c r="I616" t="s">
        <v>18</v>
      </c>
      <c r="J616" s="1" t="s">
        <v>2236</v>
      </c>
      <c r="K616" s="1" t="s">
        <v>2237</v>
      </c>
      <c r="L616" t="s">
        <v>29</v>
      </c>
      <c r="M616" t="s">
        <v>2238</v>
      </c>
      <c r="N616" t="s">
        <v>29</v>
      </c>
    </row>
    <row r="617" spans="1:14" ht="49.5" hidden="1" x14ac:dyDescent="0.3">
      <c r="A617">
        <v>1881</v>
      </c>
      <c r="B617">
        <v>180795</v>
      </c>
      <c r="C617" t="s">
        <v>2210</v>
      </c>
      <c r="D617" t="s">
        <v>2239</v>
      </c>
      <c r="E617" t="s">
        <v>14</v>
      </c>
      <c r="F617" t="s">
        <v>1517</v>
      </c>
      <c r="G617" t="s">
        <v>154</v>
      </c>
      <c r="H617" t="s">
        <v>154</v>
      </c>
      <c r="I617" t="s">
        <v>155</v>
      </c>
      <c r="J617" s="1" t="s">
        <v>2240</v>
      </c>
      <c r="K617" s="1" t="s">
        <v>2241</v>
      </c>
      <c r="L617" t="s">
        <v>29</v>
      </c>
      <c r="M617" t="s">
        <v>2242</v>
      </c>
      <c r="N617" s="2">
        <v>45746</v>
      </c>
    </row>
    <row r="618" spans="1:14" ht="49.5" hidden="1" x14ac:dyDescent="0.3">
      <c r="A618">
        <v>1881</v>
      </c>
      <c r="B618">
        <v>180795</v>
      </c>
      <c r="C618" t="s">
        <v>2210</v>
      </c>
      <c r="D618" t="s">
        <v>2243</v>
      </c>
      <c r="E618" t="s">
        <v>14</v>
      </c>
      <c r="F618" t="s">
        <v>2244</v>
      </c>
      <c r="G618" t="s">
        <v>154</v>
      </c>
      <c r="H618" t="s">
        <v>154</v>
      </c>
      <c r="I618" t="s">
        <v>155</v>
      </c>
      <c r="J618" s="1" t="s">
        <v>2240</v>
      </c>
      <c r="K618" s="1" t="s">
        <v>2245</v>
      </c>
      <c r="L618" t="s">
        <v>29</v>
      </c>
      <c r="M618" t="s">
        <v>433</v>
      </c>
      <c r="N618" s="2">
        <v>46111</v>
      </c>
    </row>
    <row r="619" spans="1:14" ht="49.5" hidden="1" x14ac:dyDescent="0.3">
      <c r="A619">
        <v>1881</v>
      </c>
      <c r="B619">
        <v>180795</v>
      </c>
      <c r="C619" t="s">
        <v>2210</v>
      </c>
      <c r="D619" t="s">
        <v>2246</v>
      </c>
      <c r="E619" t="s">
        <v>14</v>
      </c>
      <c r="F619" t="s">
        <v>317</v>
      </c>
      <c r="G619" t="s">
        <v>154</v>
      </c>
      <c r="H619" t="s">
        <v>154</v>
      </c>
      <c r="I619" t="s">
        <v>155</v>
      </c>
      <c r="J619" s="1" t="s">
        <v>2240</v>
      </c>
      <c r="K619" s="1" t="s">
        <v>2247</v>
      </c>
      <c r="L619" t="s">
        <v>29</v>
      </c>
      <c r="M619" t="s">
        <v>433</v>
      </c>
      <c r="N619" s="2">
        <v>46111</v>
      </c>
    </row>
    <row r="620" spans="1:14" ht="33" hidden="1" x14ac:dyDescent="0.3">
      <c r="A620">
        <v>1881</v>
      </c>
      <c r="B620">
        <v>180795</v>
      </c>
      <c r="C620" t="s">
        <v>2210</v>
      </c>
      <c r="D620" t="s">
        <v>2248</v>
      </c>
      <c r="E620" t="s">
        <v>14</v>
      </c>
      <c r="F620" t="s">
        <v>111</v>
      </c>
      <c r="G620" s="1" t="s">
        <v>2249</v>
      </c>
      <c r="H620" t="s">
        <v>17</v>
      </c>
      <c r="I620" t="s">
        <v>18</v>
      </c>
      <c r="J620" t="s">
        <v>556</v>
      </c>
      <c r="K620" s="1" t="s">
        <v>2250</v>
      </c>
      <c r="L620" t="s">
        <v>1660</v>
      </c>
      <c r="M620" t="s">
        <v>2251</v>
      </c>
      <c r="N620" s="2">
        <v>46111</v>
      </c>
    </row>
    <row r="621" spans="1:14" ht="49.5" hidden="1" x14ac:dyDescent="0.3">
      <c r="A621">
        <v>1881</v>
      </c>
      <c r="B621">
        <v>180795</v>
      </c>
      <c r="C621" t="s">
        <v>2210</v>
      </c>
      <c r="D621" t="s">
        <v>2252</v>
      </c>
      <c r="E621" t="s">
        <v>14</v>
      </c>
      <c r="F621" t="s">
        <v>2253</v>
      </c>
      <c r="G621" s="1" t="s">
        <v>2254</v>
      </c>
      <c r="H621" t="s">
        <v>17</v>
      </c>
      <c r="I621" t="s">
        <v>18</v>
      </c>
      <c r="J621" t="s">
        <v>556</v>
      </c>
      <c r="K621" s="1" t="s">
        <v>2255</v>
      </c>
      <c r="L621" t="s">
        <v>29</v>
      </c>
      <c r="M621" t="s">
        <v>2256</v>
      </c>
      <c r="N621" s="2">
        <v>46111</v>
      </c>
    </row>
    <row r="622" spans="1:14" ht="49.5" hidden="1" x14ac:dyDescent="0.3">
      <c r="A622">
        <v>1881</v>
      </c>
      <c r="B622">
        <v>180795</v>
      </c>
      <c r="C622" t="s">
        <v>2210</v>
      </c>
      <c r="D622" t="s">
        <v>2257</v>
      </c>
      <c r="E622" t="s">
        <v>14</v>
      </c>
      <c r="F622" t="s">
        <v>1743</v>
      </c>
      <c r="G622" t="s">
        <v>409</v>
      </c>
      <c r="H622" t="s">
        <v>26</v>
      </c>
      <c r="I622" t="s">
        <v>18</v>
      </c>
      <c r="J622" t="s">
        <v>2258</v>
      </c>
      <c r="K622" s="1" t="s">
        <v>2259</v>
      </c>
      <c r="L622" t="s">
        <v>29</v>
      </c>
      <c r="M622" t="s">
        <v>29</v>
      </c>
      <c r="N622" t="s">
        <v>29</v>
      </c>
    </row>
    <row r="623" spans="1:14" ht="33" hidden="1" x14ac:dyDescent="0.3">
      <c r="A623">
        <v>1881</v>
      </c>
      <c r="B623">
        <v>180795</v>
      </c>
      <c r="C623" t="s">
        <v>2210</v>
      </c>
      <c r="D623" t="s">
        <v>2260</v>
      </c>
      <c r="E623" t="s">
        <v>14</v>
      </c>
      <c r="F623" t="s">
        <v>2261</v>
      </c>
      <c r="G623" t="s">
        <v>25</v>
      </c>
      <c r="H623" t="s">
        <v>26</v>
      </c>
      <c r="I623" t="s">
        <v>18</v>
      </c>
      <c r="J623" s="1" t="s">
        <v>2262</v>
      </c>
      <c r="K623" s="1" t="s">
        <v>2263</v>
      </c>
      <c r="L623" t="s">
        <v>1660</v>
      </c>
      <c r="M623" t="s">
        <v>29</v>
      </c>
      <c r="N623" t="s">
        <v>29</v>
      </c>
    </row>
    <row r="624" spans="1:14" ht="33" hidden="1" x14ac:dyDescent="0.3">
      <c r="A624">
        <v>1881</v>
      </c>
      <c r="B624">
        <v>180795</v>
      </c>
      <c r="C624" t="s">
        <v>2210</v>
      </c>
      <c r="D624" t="s">
        <v>2264</v>
      </c>
      <c r="E624" t="s">
        <v>14</v>
      </c>
      <c r="F624" t="s">
        <v>379</v>
      </c>
      <c r="G624" t="s">
        <v>657</v>
      </c>
      <c r="H624" t="s">
        <v>26</v>
      </c>
      <c r="I624" t="s">
        <v>18</v>
      </c>
      <c r="J624" s="1" t="s">
        <v>2265</v>
      </c>
      <c r="K624" t="s">
        <v>2266</v>
      </c>
      <c r="L624" t="s">
        <v>29</v>
      </c>
      <c r="M624" t="s">
        <v>29</v>
      </c>
      <c r="N624" t="s">
        <v>29</v>
      </c>
    </row>
    <row r="625" spans="1:14" ht="33" hidden="1" x14ac:dyDescent="0.3">
      <c r="A625">
        <v>1881</v>
      </c>
      <c r="B625">
        <v>180795</v>
      </c>
      <c r="C625" t="s">
        <v>2210</v>
      </c>
      <c r="D625" t="s">
        <v>2267</v>
      </c>
      <c r="E625" t="s">
        <v>14</v>
      </c>
      <c r="F625" t="s">
        <v>1915</v>
      </c>
      <c r="G625" t="s">
        <v>657</v>
      </c>
      <c r="H625" t="s">
        <v>26</v>
      </c>
      <c r="I625" t="s">
        <v>18</v>
      </c>
      <c r="J625" s="1" t="s">
        <v>2268</v>
      </c>
      <c r="K625" s="1" t="s">
        <v>2269</v>
      </c>
      <c r="L625" t="s">
        <v>29</v>
      </c>
      <c r="M625" t="s">
        <v>29</v>
      </c>
      <c r="N625" t="s">
        <v>29</v>
      </c>
    </row>
    <row r="626" spans="1:14" ht="49.5" hidden="1" x14ac:dyDescent="0.3">
      <c r="A626">
        <v>1881</v>
      </c>
      <c r="B626">
        <v>180795</v>
      </c>
      <c r="C626" t="s">
        <v>2210</v>
      </c>
      <c r="D626" t="s">
        <v>2270</v>
      </c>
      <c r="E626" t="s">
        <v>14</v>
      </c>
      <c r="F626" t="s">
        <v>1045</v>
      </c>
      <c r="G626" t="s">
        <v>657</v>
      </c>
      <c r="H626" t="s">
        <v>26</v>
      </c>
      <c r="I626" t="s">
        <v>18</v>
      </c>
      <c r="J626" s="1" t="s">
        <v>2271</v>
      </c>
      <c r="K626" s="1" t="s">
        <v>2272</v>
      </c>
      <c r="L626" t="s">
        <v>29</v>
      </c>
      <c r="M626" t="s">
        <v>29</v>
      </c>
      <c r="N626" t="s">
        <v>29</v>
      </c>
    </row>
    <row r="627" spans="1:14" ht="33" hidden="1" x14ac:dyDescent="0.3">
      <c r="A627">
        <v>1881</v>
      </c>
      <c r="B627">
        <v>180795</v>
      </c>
      <c r="C627" t="s">
        <v>2210</v>
      </c>
      <c r="D627" t="s">
        <v>2273</v>
      </c>
      <c r="E627" t="s">
        <v>14</v>
      </c>
      <c r="F627" t="s">
        <v>2261</v>
      </c>
      <c r="G627" t="s">
        <v>520</v>
      </c>
      <c r="H627" t="s">
        <v>26</v>
      </c>
      <c r="I627" t="s">
        <v>18</v>
      </c>
      <c r="J627" s="1" t="s">
        <v>2274</v>
      </c>
      <c r="K627" s="1" t="s">
        <v>2275</v>
      </c>
      <c r="L627" t="s">
        <v>29</v>
      </c>
      <c r="M627" t="s">
        <v>29</v>
      </c>
      <c r="N627" t="s">
        <v>29</v>
      </c>
    </row>
    <row r="628" spans="1:14" ht="49.5" hidden="1" x14ac:dyDescent="0.3">
      <c r="A628">
        <v>1902</v>
      </c>
      <c r="B628">
        <v>972503</v>
      </c>
      <c r="C628" t="s">
        <v>2276</v>
      </c>
      <c r="D628" t="s">
        <v>2277</v>
      </c>
      <c r="E628" t="s">
        <v>14</v>
      </c>
      <c r="F628" t="s">
        <v>39</v>
      </c>
      <c r="G628" t="s">
        <v>450</v>
      </c>
      <c r="H628" t="s">
        <v>17</v>
      </c>
      <c r="I628" t="s">
        <v>18</v>
      </c>
      <c r="J628" t="s">
        <v>450</v>
      </c>
      <c r="K628" s="1" t="s">
        <v>2278</v>
      </c>
      <c r="L628" t="s">
        <v>29</v>
      </c>
      <c r="M628" t="s">
        <v>234</v>
      </c>
      <c r="N628" s="2">
        <v>45736</v>
      </c>
    </row>
    <row r="629" spans="1:14" ht="49.5" hidden="1" x14ac:dyDescent="0.3">
      <c r="A629">
        <v>1902</v>
      </c>
      <c r="B629">
        <v>972503</v>
      </c>
      <c r="C629" t="s">
        <v>2276</v>
      </c>
      <c r="D629" t="s">
        <v>2279</v>
      </c>
      <c r="E629" t="s">
        <v>14</v>
      </c>
      <c r="F629" t="s">
        <v>1590</v>
      </c>
      <c r="G629" t="s">
        <v>657</v>
      </c>
      <c r="H629" t="s">
        <v>17</v>
      </c>
      <c r="I629" t="s">
        <v>18</v>
      </c>
      <c r="J629" t="s">
        <v>2280</v>
      </c>
      <c r="K629" s="1" t="s">
        <v>2281</v>
      </c>
      <c r="L629" t="s">
        <v>29</v>
      </c>
      <c r="M629" t="s">
        <v>2282</v>
      </c>
      <c r="N629" s="2">
        <v>45736</v>
      </c>
    </row>
    <row r="630" spans="1:14" ht="49.5" hidden="1" x14ac:dyDescent="0.3">
      <c r="A630">
        <v>1902</v>
      </c>
      <c r="B630">
        <v>972503</v>
      </c>
      <c r="C630" t="s">
        <v>2276</v>
      </c>
      <c r="D630" t="s">
        <v>2283</v>
      </c>
      <c r="E630" t="s">
        <v>14</v>
      </c>
      <c r="F630" t="s">
        <v>1515</v>
      </c>
      <c r="G630" t="s">
        <v>154</v>
      </c>
      <c r="H630" t="s">
        <v>154</v>
      </c>
      <c r="I630" t="s">
        <v>155</v>
      </c>
      <c r="J630" t="s">
        <v>598</v>
      </c>
      <c r="K630" s="1" t="s">
        <v>2284</v>
      </c>
      <c r="L630" t="s">
        <v>29</v>
      </c>
      <c r="M630" t="s">
        <v>199</v>
      </c>
      <c r="N630" s="2">
        <v>45736</v>
      </c>
    </row>
    <row r="631" spans="1:14" ht="33" hidden="1" x14ac:dyDescent="0.3">
      <c r="A631">
        <v>1902</v>
      </c>
      <c r="B631">
        <v>972503</v>
      </c>
      <c r="C631" t="s">
        <v>2276</v>
      </c>
      <c r="D631" t="s">
        <v>2285</v>
      </c>
      <c r="E631" t="s">
        <v>14</v>
      </c>
      <c r="F631" t="s">
        <v>921</v>
      </c>
      <c r="G631" s="1" t="s">
        <v>2286</v>
      </c>
      <c r="H631" t="s">
        <v>624</v>
      </c>
      <c r="I631" t="s">
        <v>155</v>
      </c>
      <c r="J631" t="s">
        <v>624</v>
      </c>
      <c r="K631" s="1" t="s">
        <v>2287</v>
      </c>
      <c r="L631" t="s">
        <v>2288</v>
      </c>
      <c r="M631" t="s">
        <v>234</v>
      </c>
      <c r="N631" s="2">
        <v>45736</v>
      </c>
    </row>
    <row r="632" spans="1:14" ht="49.5" hidden="1" x14ac:dyDescent="0.3">
      <c r="A632">
        <v>1902</v>
      </c>
      <c r="B632">
        <v>972503</v>
      </c>
      <c r="C632" t="s">
        <v>2276</v>
      </c>
      <c r="D632" t="s">
        <v>2289</v>
      </c>
      <c r="E632" t="s">
        <v>14</v>
      </c>
      <c r="F632" t="s">
        <v>2290</v>
      </c>
      <c r="G632" t="s">
        <v>478</v>
      </c>
      <c r="H632" t="s">
        <v>478</v>
      </c>
      <c r="I632" t="s">
        <v>18</v>
      </c>
      <c r="J632" t="s">
        <v>478</v>
      </c>
      <c r="K632" s="1" t="s">
        <v>2291</v>
      </c>
      <c r="L632" t="s">
        <v>29</v>
      </c>
      <c r="M632" t="s">
        <v>199</v>
      </c>
      <c r="N632" s="2">
        <v>46477</v>
      </c>
    </row>
    <row r="633" spans="1:14" hidden="1" x14ac:dyDescent="0.3">
      <c r="A633">
        <v>1902</v>
      </c>
      <c r="B633">
        <v>972503</v>
      </c>
      <c r="C633" t="s">
        <v>2276</v>
      </c>
      <c r="D633" t="s">
        <v>2292</v>
      </c>
      <c r="E633" t="s">
        <v>14</v>
      </c>
      <c r="F633" t="s">
        <v>1473</v>
      </c>
      <c r="G633" t="s">
        <v>657</v>
      </c>
      <c r="H633" t="s">
        <v>26</v>
      </c>
      <c r="I633" t="s">
        <v>18</v>
      </c>
      <c r="J633" t="s">
        <v>2293</v>
      </c>
      <c r="K633" t="s">
        <v>2294</v>
      </c>
      <c r="L633" t="s">
        <v>29</v>
      </c>
      <c r="M633" t="s">
        <v>2295</v>
      </c>
      <c r="N633" s="2">
        <v>45657</v>
      </c>
    </row>
    <row r="634" spans="1:14" hidden="1" x14ac:dyDescent="0.3">
      <c r="A634">
        <v>1902</v>
      </c>
      <c r="B634">
        <v>972503</v>
      </c>
      <c r="C634" t="s">
        <v>2276</v>
      </c>
      <c r="D634" t="s">
        <v>2296</v>
      </c>
      <c r="E634" t="s">
        <v>14</v>
      </c>
      <c r="F634" t="s">
        <v>329</v>
      </c>
      <c r="G634" t="s">
        <v>32</v>
      </c>
      <c r="H634" t="s">
        <v>26</v>
      </c>
      <c r="I634" t="s">
        <v>18</v>
      </c>
      <c r="J634" t="s">
        <v>2297</v>
      </c>
      <c r="K634" t="s">
        <v>2298</v>
      </c>
      <c r="L634" t="s">
        <v>29</v>
      </c>
      <c r="M634" t="s">
        <v>2299</v>
      </c>
      <c r="N634" s="2">
        <v>45657</v>
      </c>
    </row>
    <row r="635" spans="1:14" hidden="1" x14ac:dyDescent="0.3">
      <c r="A635">
        <v>1902</v>
      </c>
      <c r="B635">
        <v>972503</v>
      </c>
      <c r="C635" t="s">
        <v>2276</v>
      </c>
      <c r="D635" t="s">
        <v>2300</v>
      </c>
      <c r="E635" t="s">
        <v>14</v>
      </c>
      <c r="F635" t="s">
        <v>278</v>
      </c>
      <c r="G635" t="s">
        <v>32</v>
      </c>
      <c r="H635" t="s">
        <v>26</v>
      </c>
      <c r="I635" t="s">
        <v>18</v>
      </c>
      <c r="J635" t="s">
        <v>2301</v>
      </c>
      <c r="K635" t="s">
        <v>2302</v>
      </c>
      <c r="L635" t="s">
        <v>29</v>
      </c>
      <c r="M635" t="s">
        <v>2303</v>
      </c>
      <c r="N635" s="2">
        <v>45657</v>
      </c>
    </row>
    <row r="636" spans="1:14" hidden="1" x14ac:dyDescent="0.3">
      <c r="A636">
        <v>1902</v>
      </c>
      <c r="B636">
        <v>972503</v>
      </c>
      <c r="C636" t="s">
        <v>2276</v>
      </c>
      <c r="D636" t="s">
        <v>2304</v>
      </c>
      <c r="E636" t="s">
        <v>14</v>
      </c>
      <c r="F636" t="s">
        <v>1092</v>
      </c>
      <c r="G636" t="s">
        <v>32</v>
      </c>
      <c r="H636" t="s">
        <v>26</v>
      </c>
      <c r="I636" t="s">
        <v>18</v>
      </c>
      <c r="J636" t="s">
        <v>2305</v>
      </c>
      <c r="K636" t="s">
        <v>2306</v>
      </c>
      <c r="L636" t="s">
        <v>29</v>
      </c>
      <c r="M636" t="s">
        <v>2307</v>
      </c>
      <c r="N636" s="2">
        <v>45657</v>
      </c>
    </row>
    <row r="637" spans="1:14" ht="33" hidden="1" x14ac:dyDescent="0.3">
      <c r="A637">
        <v>2008</v>
      </c>
      <c r="B637">
        <v>156354</v>
      </c>
      <c r="C637" t="s">
        <v>2308</v>
      </c>
      <c r="D637" t="s">
        <v>2309</v>
      </c>
      <c r="E637" t="s">
        <v>14</v>
      </c>
      <c r="F637" t="s">
        <v>2310</v>
      </c>
      <c r="G637" t="s">
        <v>456</v>
      </c>
      <c r="H637" t="s">
        <v>17</v>
      </c>
      <c r="I637" t="s">
        <v>155</v>
      </c>
      <c r="J637" t="s">
        <v>29</v>
      </c>
      <c r="K637" t="s">
        <v>2311</v>
      </c>
      <c r="L637" s="1" t="s">
        <v>2312</v>
      </c>
      <c r="M637" t="s">
        <v>29</v>
      </c>
      <c r="N637" s="2">
        <v>46112</v>
      </c>
    </row>
    <row r="638" spans="1:14" ht="33" hidden="1" x14ac:dyDescent="0.3">
      <c r="A638">
        <v>2008</v>
      </c>
      <c r="B638">
        <v>156354</v>
      </c>
      <c r="C638" t="s">
        <v>2308</v>
      </c>
      <c r="D638" t="s">
        <v>2313</v>
      </c>
      <c r="E638" t="s">
        <v>14</v>
      </c>
      <c r="F638" t="s">
        <v>1894</v>
      </c>
      <c r="G638" t="s">
        <v>450</v>
      </c>
      <c r="H638" t="s">
        <v>17</v>
      </c>
      <c r="I638" t="s">
        <v>18</v>
      </c>
      <c r="J638" t="s">
        <v>16</v>
      </c>
      <c r="K638" s="1" t="s">
        <v>2314</v>
      </c>
      <c r="L638" t="s">
        <v>29</v>
      </c>
      <c r="M638" s="1" t="s">
        <v>2315</v>
      </c>
      <c r="N638" s="2">
        <v>46112</v>
      </c>
    </row>
    <row r="639" spans="1:14" ht="33" hidden="1" x14ac:dyDescent="0.3">
      <c r="A639">
        <v>2008</v>
      </c>
      <c r="B639">
        <v>156354</v>
      </c>
      <c r="C639" t="s">
        <v>2308</v>
      </c>
      <c r="D639" t="s">
        <v>2316</v>
      </c>
      <c r="E639" t="s">
        <v>14</v>
      </c>
      <c r="F639" t="s">
        <v>1221</v>
      </c>
      <c r="G639" t="s">
        <v>450</v>
      </c>
      <c r="H639" t="s">
        <v>17</v>
      </c>
      <c r="I639" t="s">
        <v>18</v>
      </c>
      <c r="J639" t="s">
        <v>409</v>
      </c>
      <c r="K639" s="1" t="s">
        <v>2317</v>
      </c>
      <c r="L639" t="s">
        <v>29</v>
      </c>
      <c r="M639" s="1" t="s">
        <v>2318</v>
      </c>
      <c r="N639" s="2">
        <v>46112</v>
      </c>
    </row>
    <row r="640" spans="1:14" ht="33" hidden="1" x14ac:dyDescent="0.3">
      <c r="A640">
        <v>2008</v>
      </c>
      <c r="B640">
        <v>156354</v>
      </c>
      <c r="C640" t="s">
        <v>2308</v>
      </c>
      <c r="D640" t="s">
        <v>2319</v>
      </c>
      <c r="E640" t="s">
        <v>14</v>
      </c>
      <c r="F640" t="s">
        <v>2052</v>
      </c>
      <c r="G640" t="s">
        <v>154</v>
      </c>
      <c r="H640" t="s">
        <v>154</v>
      </c>
      <c r="I640" t="s">
        <v>155</v>
      </c>
      <c r="J640" t="s">
        <v>2320</v>
      </c>
      <c r="K640" s="1" t="s">
        <v>2321</v>
      </c>
      <c r="L640" t="s">
        <v>29</v>
      </c>
      <c r="M640" s="1" t="s">
        <v>2322</v>
      </c>
      <c r="N640" s="2">
        <v>45747</v>
      </c>
    </row>
    <row r="641" spans="1:14" ht="33" hidden="1" x14ac:dyDescent="0.3">
      <c r="A641">
        <v>2008</v>
      </c>
      <c r="B641">
        <v>156354</v>
      </c>
      <c r="C641" t="s">
        <v>2308</v>
      </c>
      <c r="D641" t="s">
        <v>2323</v>
      </c>
      <c r="E641" t="s">
        <v>14</v>
      </c>
      <c r="F641" t="s">
        <v>1763</v>
      </c>
      <c r="G641" t="s">
        <v>154</v>
      </c>
      <c r="H641" t="s">
        <v>154</v>
      </c>
      <c r="I641" t="s">
        <v>155</v>
      </c>
      <c r="J641" t="s">
        <v>711</v>
      </c>
      <c r="K641" s="1" t="s">
        <v>2324</v>
      </c>
      <c r="L641" t="s">
        <v>29</v>
      </c>
      <c r="M641" s="1" t="s">
        <v>2325</v>
      </c>
      <c r="N641" s="2">
        <v>46112</v>
      </c>
    </row>
    <row r="642" spans="1:14" ht="33" hidden="1" x14ac:dyDescent="0.3">
      <c r="A642">
        <v>2008</v>
      </c>
      <c r="B642">
        <v>156354</v>
      </c>
      <c r="C642" t="s">
        <v>2308</v>
      </c>
      <c r="D642" t="s">
        <v>2326</v>
      </c>
      <c r="E642" t="s">
        <v>14</v>
      </c>
      <c r="F642" t="s">
        <v>1750</v>
      </c>
      <c r="G642" t="s">
        <v>154</v>
      </c>
      <c r="H642" t="s">
        <v>154</v>
      </c>
      <c r="I642" t="s">
        <v>155</v>
      </c>
      <c r="J642" t="s">
        <v>711</v>
      </c>
      <c r="K642" s="1" t="s">
        <v>2327</v>
      </c>
      <c r="L642" t="s">
        <v>29</v>
      </c>
      <c r="M642" s="1" t="s">
        <v>2328</v>
      </c>
      <c r="N642" s="2">
        <v>45747</v>
      </c>
    </row>
    <row r="643" spans="1:14" ht="49.5" hidden="1" x14ac:dyDescent="0.3">
      <c r="A643">
        <v>2021</v>
      </c>
      <c r="B643">
        <v>646732</v>
      </c>
      <c r="C643" t="s">
        <v>2329</v>
      </c>
      <c r="D643" t="s">
        <v>2330</v>
      </c>
      <c r="E643" t="s">
        <v>14</v>
      </c>
      <c r="F643" t="s">
        <v>2331</v>
      </c>
      <c r="G643" s="1" t="s">
        <v>2332</v>
      </c>
      <c r="H643" t="s">
        <v>17</v>
      </c>
      <c r="I643" t="s">
        <v>18</v>
      </c>
      <c r="J643" t="s">
        <v>556</v>
      </c>
      <c r="K643" t="e">
        <f ca="1">-서울대학교 사회학과 졸업
-미국 콜롬비아 대학원 졸업
-KPX홀딩스(주) 의장(현)</f>
        <v>#NAME?</v>
      </c>
      <c r="L643" t="s">
        <v>1470</v>
      </c>
      <c r="M643" t="s">
        <v>2333</v>
      </c>
      <c r="N643" s="2">
        <v>46098</v>
      </c>
    </row>
    <row r="644" spans="1:14" ht="49.5" hidden="1" x14ac:dyDescent="0.3">
      <c r="A644">
        <v>2021</v>
      </c>
      <c r="B644">
        <v>646732</v>
      </c>
      <c r="C644" t="s">
        <v>2329</v>
      </c>
      <c r="D644" t="s">
        <v>2334</v>
      </c>
      <c r="E644" t="s">
        <v>14</v>
      </c>
      <c r="F644" t="s">
        <v>236</v>
      </c>
      <c r="G644" s="1" t="s">
        <v>2335</v>
      </c>
      <c r="H644" t="s">
        <v>17</v>
      </c>
      <c r="I644" t="s">
        <v>18</v>
      </c>
      <c r="J644" t="s">
        <v>556</v>
      </c>
      <c r="K644" t="e">
        <f ca="1">-미국 Lewis&amp;Clark 경제대학원졸업
-KPX홀딩스(주) 회장(현)</f>
        <v>#NAME?</v>
      </c>
      <c r="L644" t="s">
        <v>1470</v>
      </c>
      <c r="M644" t="s">
        <v>2336</v>
      </c>
      <c r="N644" s="2">
        <v>46098</v>
      </c>
    </row>
    <row r="645" spans="1:14" ht="49.5" hidden="1" x14ac:dyDescent="0.3">
      <c r="A645">
        <v>2021</v>
      </c>
      <c r="B645">
        <v>646732</v>
      </c>
      <c r="C645" t="s">
        <v>2329</v>
      </c>
      <c r="D645" t="s">
        <v>2337</v>
      </c>
      <c r="E645" t="s">
        <v>14</v>
      </c>
      <c r="F645" t="s">
        <v>2338</v>
      </c>
      <c r="G645" s="1" t="s">
        <v>2339</v>
      </c>
      <c r="H645" t="s">
        <v>17</v>
      </c>
      <c r="I645" t="s">
        <v>18</v>
      </c>
      <c r="J645" t="s">
        <v>556</v>
      </c>
      <c r="K645" s="1" t="s">
        <v>2340</v>
      </c>
      <c r="L645" s="1" t="s">
        <v>2341</v>
      </c>
      <c r="M645" t="s">
        <v>2342</v>
      </c>
      <c r="N645" s="2">
        <v>46098</v>
      </c>
    </row>
    <row r="646" spans="1:14" ht="33" hidden="1" x14ac:dyDescent="0.3">
      <c r="A646">
        <v>2021</v>
      </c>
      <c r="B646">
        <v>646732</v>
      </c>
      <c r="C646" t="s">
        <v>2329</v>
      </c>
      <c r="D646" t="s">
        <v>2343</v>
      </c>
      <c r="E646" t="s">
        <v>14</v>
      </c>
      <c r="F646" t="s">
        <v>560</v>
      </c>
      <c r="G646" s="1" t="s">
        <v>1553</v>
      </c>
      <c r="H646" t="s">
        <v>154</v>
      </c>
      <c r="I646" t="s">
        <v>155</v>
      </c>
      <c r="J646" s="1" t="s">
        <v>1906</v>
      </c>
      <c r="K646" t="e">
        <f>-방송통신대학 경영학과 졸업
-한서화학 부장</f>
        <v>#NAME?</v>
      </c>
      <c r="L646" t="s">
        <v>29</v>
      </c>
      <c r="M646" t="s">
        <v>2344</v>
      </c>
      <c r="N646" s="2">
        <v>46461</v>
      </c>
    </row>
    <row r="647" spans="1:14" hidden="1" x14ac:dyDescent="0.3">
      <c r="A647">
        <v>2021</v>
      </c>
      <c r="B647">
        <v>646732</v>
      </c>
      <c r="C647" t="s">
        <v>2329</v>
      </c>
      <c r="D647" t="s">
        <v>2345</v>
      </c>
      <c r="E647" t="s">
        <v>14</v>
      </c>
      <c r="F647" t="s">
        <v>2346</v>
      </c>
      <c r="G647" t="s">
        <v>478</v>
      </c>
      <c r="H647" t="s">
        <v>478</v>
      </c>
      <c r="I647" t="s">
        <v>18</v>
      </c>
      <c r="J647" t="s">
        <v>478</v>
      </c>
      <c r="K647" t="e">
        <f>-마산교육대학교 졸업
-창원세무서 소득세과 팀장</f>
        <v>#NAME?</v>
      </c>
      <c r="L647" t="s">
        <v>29</v>
      </c>
      <c r="M647" t="s">
        <v>2347</v>
      </c>
      <c r="N647" s="2">
        <v>46461</v>
      </c>
    </row>
    <row r="648" spans="1:14" ht="33" hidden="1" x14ac:dyDescent="0.3">
      <c r="A648">
        <v>2021</v>
      </c>
      <c r="B648">
        <v>646732</v>
      </c>
      <c r="C648" t="s">
        <v>2329</v>
      </c>
      <c r="D648" t="s">
        <v>2348</v>
      </c>
      <c r="E648" t="s">
        <v>14</v>
      </c>
      <c r="F648" t="s">
        <v>1499</v>
      </c>
      <c r="G648" s="1" t="s">
        <v>2349</v>
      </c>
      <c r="H648" t="s">
        <v>26</v>
      </c>
      <c r="I648" t="s">
        <v>18</v>
      </c>
      <c r="J648" s="1" t="s">
        <v>1906</v>
      </c>
      <c r="K648" t="e">
        <f ca="1">-경북대학교 회계학과 졸업
-KPX케미칼(주) 부장
-KPX케미칼(주) 이사</f>
        <v>#NAME?</v>
      </c>
      <c r="L648" t="s">
        <v>1470</v>
      </c>
      <c r="M648" t="s">
        <v>2350</v>
      </c>
      <c r="N648" t="s">
        <v>29</v>
      </c>
    </row>
    <row r="649" spans="1:14" ht="33" hidden="1" x14ac:dyDescent="0.3">
      <c r="A649">
        <v>2037</v>
      </c>
      <c r="B649">
        <v>125576</v>
      </c>
      <c r="C649" t="s">
        <v>2351</v>
      </c>
      <c r="D649" t="s">
        <v>2352</v>
      </c>
      <c r="E649" t="s">
        <v>14</v>
      </c>
      <c r="F649" t="s">
        <v>597</v>
      </c>
      <c r="G649" s="1" t="s">
        <v>501</v>
      </c>
      <c r="H649" t="s">
        <v>17</v>
      </c>
      <c r="I649" t="s">
        <v>18</v>
      </c>
      <c r="J649" t="s">
        <v>556</v>
      </c>
      <c r="K649" s="1" t="s">
        <v>2353</v>
      </c>
      <c r="L649" t="s">
        <v>450</v>
      </c>
      <c r="M649" t="s">
        <v>2354</v>
      </c>
      <c r="N649" s="2">
        <v>45928</v>
      </c>
    </row>
    <row r="650" spans="1:14" ht="49.5" hidden="1" x14ac:dyDescent="0.3">
      <c r="A650">
        <v>2037</v>
      </c>
      <c r="B650">
        <v>125576</v>
      </c>
      <c r="C650" t="s">
        <v>2351</v>
      </c>
      <c r="D650" t="s">
        <v>2355</v>
      </c>
      <c r="E650" t="s">
        <v>14</v>
      </c>
      <c r="F650" t="s">
        <v>122</v>
      </c>
      <c r="G650" t="s">
        <v>520</v>
      </c>
      <c r="H650" t="s">
        <v>26</v>
      </c>
      <c r="I650" t="s">
        <v>18</v>
      </c>
      <c r="J650" t="s">
        <v>1744</v>
      </c>
      <c r="K650" s="1" t="s">
        <v>2356</v>
      </c>
      <c r="L650" t="s">
        <v>29</v>
      </c>
      <c r="M650" t="s">
        <v>2357</v>
      </c>
      <c r="N650" t="s">
        <v>29</v>
      </c>
    </row>
    <row r="651" spans="1:14" ht="33" hidden="1" x14ac:dyDescent="0.3">
      <c r="A651">
        <v>2037</v>
      </c>
      <c r="B651">
        <v>125576</v>
      </c>
      <c r="C651" t="s">
        <v>2351</v>
      </c>
      <c r="D651" t="s">
        <v>2358</v>
      </c>
      <c r="E651" t="s">
        <v>14</v>
      </c>
      <c r="F651" t="s">
        <v>623</v>
      </c>
      <c r="G651" s="1" t="s">
        <v>555</v>
      </c>
      <c r="H651" t="s">
        <v>17</v>
      </c>
      <c r="I651" t="s">
        <v>18</v>
      </c>
      <c r="J651" s="1" t="s">
        <v>2359</v>
      </c>
      <c r="K651" s="1" t="s">
        <v>2360</v>
      </c>
      <c r="L651" t="s">
        <v>29</v>
      </c>
      <c r="M651" t="s">
        <v>2361</v>
      </c>
      <c r="N651" s="2">
        <v>46292</v>
      </c>
    </row>
    <row r="652" spans="1:14" ht="33" hidden="1" x14ac:dyDescent="0.3">
      <c r="A652">
        <v>2037</v>
      </c>
      <c r="B652">
        <v>125576</v>
      </c>
      <c r="C652" t="s">
        <v>2351</v>
      </c>
      <c r="D652" t="s">
        <v>2362</v>
      </c>
      <c r="E652" t="s">
        <v>14</v>
      </c>
      <c r="F652" t="s">
        <v>2363</v>
      </c>
      <c r="G652" t="s">
        <v>25</v>
      </c>
      <c r="H652" t="s">
        <v>17</v>
      </c>
      <c r="I652" t="s">
        <v>18</v>
      </c>
      <c r="J652" t="s">
        <v>2364</v>
      </c>
      <c r="K652" s="1" t="s">
        <v>2365</v>
      </c>
      <c r="L652" t="s">
        <v>450</v>
      </c>
      <c r="M652" t="s">
        <v>2366</v>
      </c>
      <c r="N652" s="2">
        <v>45928</v>
      </c>
    </row>
    <row r="653" spans="1:14" ht="33" hidden="1" x14ac:dyDescent="0.3">
      <c r="A653">
        <v>2037</v>
      </c>
      <c r="B653">
        <v>125576</v>
      </c>
      <c r="C653" t="s">
        <v>2351</v>
      </c>
      <c r="D653" t="s">
        <v>2367</v>
      </c>
      <c r="E653" t="s">
        <v>14</v>
      </c>
      <c r="F653" t="s">
        <v>1562</v>
      </c>
      <c r="G653" t="s">
        <v>25</v>
      </c>
      <c r="H653" t="s">
        <v>17</v>
      </c>
      <c r="I653" t="s">
        <v>18</v>
      </c>
      <c r="J653" t="s">
        <v>2364</v>
      </c>
      <c r="K653" s="1" t="s">
        <v>2368</v>
      </c>
      <c r="L653" t="s">
        <v>450</v>
      </c>
      <c r="M653" t="s">
        <v>2369</v>
      </c>
      <c r="N653" s="2">
        <v>46292</v>
      </c>
    </row>
    <row r="654" spans="1:14" ht="33" hidden="1" x14ac:dyDescent="0.3">
      <c r="A654">
        <v>2037</v>
      </c>
      <c r="B654">
        <v>125576</v>
      </c>
      <c r="C654" t="s">
        <v>2351</v>
      </c>
      <c r="D654" t="s">
        <v>2370</v>
      </c>
      <c r="E654" t="s">
        <v>14</v>
      </c>
      <c r="F654" t="s">
        <v>2052</v>
      </c>
      <c r="G654" t="s">
        <v>154</v>
      </c>
      <c r="H654" t="s">
        <v>154</v>
      </c>
      <c r="I654" t="s">
        <v>155</v>
      </c>
      <c r="J654" s="1" t="s">
        <v>1553</v>
      </c>
      <c r="K654" s="1" t="s">
        <v>2371</v>
      </c>
      <c r="L654" t="s">
        <v>29</v>
      </c>
      <c r="M654" t="s">
        <v>2372</v>
      </c>
      <c r="N654" s="2">
        <v>46292</v>
      </c>
    </row>
    <row r="655" spans="1:14" ht="33" hidden="1" x14ac:dyDescent="0.3">
      <c r="A655">
        <v>2037</v>
      </c>
      <c r="B655">
        <v>125576</v>
      </c>
      <c r="C655" t="s">
        <v>2351</v>
      </c>
      <c r="D655" t="s">
        <v>2373</v>
      </c>
      <c r="E655" t="s">
        <v>14</v>
      </c>
      <c r="F655" t="s">
        <v>2374</v>
      </c>
      <c r="G655" t="s">
        <v>154</v>
      </c>
      <c r="H655" t="s">
        <v>154</v>
      </c>
      <c r="I655" t="s">
        <v>155</v>
      </c>
      <c r="J655" s="1" t="s">
        <v>1553</v>
      </c>
      <c r="K655" s="1" t="s">
        <v>2375</v>
      </c>
      <c r="L655" t="s">
        <v>29</v>
      </c>
      <c r="M655" t="s">
        <v>2376</v>
      </c>
      <c r="N655" s="2">
        <v>46292</v>
      </c>
    </row>
    <row r="656" spans="1:14" ht="49.5" hidden="1" x14ac:dyDescent="0.3">
      <c r="A656">
        <v>2037</v>
      </c>
      <c r="B656">
        <v>125576</v>
      </c>
      <c r="C656" t="s">
        <v>2351</v>
      </c>
      <c r="D656" t="s">
        <v>2377</v>
      </c>
      <c r="E656" t="s">
        <v>14</v>
      </c>
      <c r="F656" t="s">
        <v>77</v>
      </c>
      <c r="G656" t="s">
        <v>520</v>
      </c>
      <c r="H656" t="s">
        <v>26</v>
      </c>
      <c r="I656" t="s">
        <v>18</v>
      </c>
      <c r="J656" t="s">
        <v>1919</v>
      </c>
      <c r="K656" s="1" t="s">
        <v>2378</v>
      </c>
      <c r="L656" t="s">
        <v>29</v>
      </c>
      <c r="M656" t="s">
        <v>1917</v>
      </c>
      <c r="N656" t="s">
        <v>29</v>
      </c>
    </row>
    <row r="657" spans="1:14" ht="49.5" hidden="1" x14ac:dyDescent="0.3">
      <c r="A657">
        <v>2037</v>
      </c>
      <c r="B657">
        <v>125576</v>
      </c>
      <c r="C657" t="s">
        <v>2351</v>
      </c>
      <c r="D657" t="s">
        <v>2379</v>
      </c>
      <c r="E657" t="s">
        <v>14</v>
      </c>
      <c r="F657" t="s">
        <v>946</v>
      </c>
      <c r="G657" t="s">
        <v>25</v>
      </c>
      <c r="H657" t="s">
        <v>26</v>
      </c>
      <c r="I657" t="s">
        <v>18</v>
      </c>
      <c r="J657" t="s">
        <v>2380</v>
      </c>
      <c r="K657" s="1" t="s">
        <v>2381</v>
      </c>
      <c r="L657" t="s">
        <v>29</v>
      </c>
      <c r="M657" t="s">
        <v>1989</v>
      </c>
      <c r="N657" t="s">
        <v>29</v>
      </c>
    </row>
    <row r="658" spans="1:14" ht="33" hidden="1" x14ac:dyDescent="0.3">
      <c r="A658">
        <v>2037</v>
      </c>
      <c r="B658">
        <v>125576</v>
      </c>
      <c r="C658" t="s">
        <v>2351</v>
      </c>
      <c r="D658" t="s">
        <v>2382</v>
      </c>
      <c r="E658" t="s">
        <v>14</v>
      </c>
      <c r="F658" t="s">
        <v>424</v>
      </c>
      <c r="G658" t="s">
        <v>2383</v>
      </c>
      <c r="H658" t="s">
        <v>26</v>
      </c>
      <c r="I658" t="s">
        <v>18</v>
      </c>
      <c r="J658" t="s">
        <v>1744</v>
      </c>
      <c r="K658" s="1" t="s">
        <v>2384</v>
      </c>
      <c r="L658" t="s">
        <v>29</v>
      </c>
      <c r="M658" t="s">
        <v>1917</v>
      </c>
      <c r="N658" t="s">
        <v>29</v>
      </c>
    </row>
    <row r="659" spans="1:14" ht="33" hidden="1" x14ac:dyDescent="0.3">
      <c r="A659">
        <v>2066</v>
      </c>
      <c r="B659">
        <v>114765</v>
      </c>
      <c r="C659" t="s">
        <v>2385</v>
      </c>
      <c r="D659" t="s">
        <v>2386</v>
      </c>
      <c r="E659" t="s">
        <v>14</v>
      </c>
      <c r="F659" t="s">
        <v>2387</v>
      </c>
      <c r="G659" t="s">
        <v>16</v>
      </c>
      <c r="H659" t="s">
        <v>26</v>
      </c>
      <c r="I659" t="s">
        <v>155</v>
      </c>
      <c r="J659" t="s">
        <v>16</v>
      </c>
      <c r="K659" s="1" t="s">
        <v>2388</v>
      </c>
      <c r="L659" s="1" t="s">
        <v>2389</v>
      </c>
      <c r="M659" t="s">
        <v>2390</v>
      </c>
      <c r="N659" t="s">
        <v>29</v>
      </c>
    </row>
    <row r="660" spans="1:14" ht="33" hidden="1" x14ac:dyDescent="0.3">
      <c r="A660">
        <v>2066</v>
      </c>
      <c r="B660">
        <v>114765</v>
      </c>
      <c r="C660" t="s">
        <v>2385</v>
      </c>
      <c r="D660" t="s">
        <v>2391</v>
      </c>
      <c r="E660" t="s">
        <v>14</v>
      </c>
      <c r="F660" t="s">
        <v>953</v>
      </c>
      <c r="G660" t="s">
        <v>68</v>
      </c>
      <c r="H660" t="s">
        <v>17</v>
      </c>
      <c r="I660" t="s">
        <v>18</v>
      </c>
      <c r="J660" t="s">
        <v>450</v>
      </c>
      <c r="K660" s="1" t="s">
        <v>2392</v>
      </c>
      <c r="L660" t="s">
        <v>29</v>
      </c>
      <c r="M660" t="s">
        <v>2393</v>
      </c>
      <c r="N660" s="2">
        <v>46475</v>
      </c>
    </row>
    <row r="661" spans="1:14" ht="33" hidden="1" x14ac:dyDescent="0.3">
      <c r="A661">
        <v>2066</v>
      </c>
      <c r="B661">
        <v>114765</v>
      </c>
      <c r="C661" t="s">
        <v>2385</v>
      </c>
      <c r="D661" t="s">
        <v>2394</v>
      </c>
      <c r="E661" t="s">
        <v>14</v>
      </c>
      <c r="F661" t="s">
        <v>129</v>
      </c>
      <c r="G661" t="s">
        <v>456</v>
      </c>
      <c r="H661" t="s">
        <v>17</v>
      </c>
      <c r="I661" t="s">
        <v>18</v>
      </c>
      <c r="J661" t="s">
        <v>1482</v>
      </c>
      <c r="K661" s="1" t="s">
        <v>2395</v>
      </c>
      <c r="L661" t="s">
        <v>29</v>
      </c>
      <c r="M661" t="s">
        <v>429</v>
      </c>
      <c r="N661" s="2">
        <v>46475</v>
      </c>
    </row>
    <row r="662" spans="1:14" ht="33" hidden="1" x14ac:dyDescent="0.3">
      <c r="A662">
        <v>2066</v>
      </c>
      <c r="B662">
        <v>114765</v>
      </c>
      <c r="C662" t="s">
        <v>2385</v>
      </c>
      <c r="D662" t="s">
        <v>2396</v>
      </c>
      <c r="E662" t="s">
        <v>14</v>
      </c>
      <c r="F662" t="s">
        <v>2397</v>
      </c>
      <c r="G662" t="s">
        <v>456</v>
      </c>
      <c r="H662" t="s">
        <v>154</v>
      </c>
      <c r="I662" t="s">
        <v>155</v>
      </c>
      <c r="J662" t="s">
        <v>154</v>
      </c>
      <c r="K662" s="1" t="s">
        <v>2398</v>
      </c>
      <c r="L662" t="s">
        <v>29</v>
      </c>
      <c r="M662" t="s">
        <v>611</v>
      </c>
      <c r="N662" s="2">
        <v>45747</v>
      </c>
    </row>
    <row r="663" spans="1:14" ht="33" hidden="1" x14ac:dyDescent="0.3">
      <c r="A663">
        <v>2066</v>
      </c>
      <c r="B663">
        <v>114765</v>
      </c>
      <c r="C663" t="s">
        <v>2385</v>
      </c>
      <c r="D663" t="s">
        <v>2399</v>
      </c>
      <c r="E663" t="s">
        <v>14</v>
      </c>
      <c r="F663" t="s">
        <v>2400</v>
      </c>
      <c r="G663" t="s">
        <v>2401</v>
      </c>
      <c r="H663" t="s">
        <v>478</v>
      </c>
      <c r="I663" t="s">
        <v>18</v>
      </c>
      <c r="J663" t="s">
        <v>478</v>
      </c>
      <c r="K663" s="1" t="s">
        <v>2402</v>
      </c>
      <c r="L663" t="s">
        <v>29</v>
      </c>
      <c r="M663" t="s">
        <v>2403</v>
      </c>
      <c r="N663" s="2">
        <v>46111</v>
      </c>
    </row>
    <row r="664" spans="1:14" ht="33" hidden="1" x14ac:dyDescent="0.3">
      <c r="A664">
        <v>2066</v>
      </c>
      <c r="B664">
        <v>114765</v>
      </c>
      <c r="C664" t="s">
        <v>2385</v>
      </c>
      <c r="D664" t="s">
        <v>2404</v>
      </c>
      <c r="E664" t="s">
        <v>14</v>
      </c>
      <c r="F664" t="s">
        <v>398</v>
      </c>
      <c r="G664" t="s">
        <v>139</v>
      </c>
      <c r="H664" t="s">
        <v>26</v>
      </c>
      <c r="I664" t="s">
        <v>18</v>
      </c>
      <c r="J664" t="s">
        <v>457</v>
      </c>
      <c r="K664" s="1" t="s">
        <v>2405</v>
      </c>
      <c r="L664" t="s">
        <v>29</v>
      </c>
      <c r="M664" t="s">
        <v>429</v>
      </c>
      <c r="N664" t="s">
        <v>29</v>
      </c>
    </row>
    <row r="665" spans="1:14" ht="33" hidden="1" x14ac:dyDescent="0.3">
      <c r="A665">
        <v>2066</v>
      </c>
      <c r="B665">
        <v>114765</v>
      </c>
      <c r="C665" t="s">
        <v>2385</v>
      </c>
      <c r="D665" t="s">
        <v>2406</v>
      </c>
      <c r="E665" t="s">
        <v>14</v>
      </c>
      <c r="F665" t="s">
        <v>329</v>
      </c>
      <c r="G665" t="s">
        <v>456</v>
      </c>
      <c r="H665" t="s">
        <v>26</v>
      </c>
      <c r="I665" t="s">
        <v>18</v>
      </c>
      <c r="J665" s="1" t="s">
        <v>1492</v>
      </c>
      <c r="K665" s="1" t="s">
        <v>2407</v>
      </c>
      <c r="L665" t="s">
        <v>29</v>
      </c>
      <c r="M665" t="s">
        <v>611</v>
      </c>
      <c r="N665" t="s">
        <v>29</v>
      </c>
    </row>
    <row r="666" spans="1:14" ht="33" hidden="1" x14ac:dyDescent="0.3">
      <c r="A666">
        <v>2066</v>
      </c>
      <c r="B666">
        <v>114765</v>
      </c>
      <c r="C666" t="s">
        <v>2385</v>
      </c>
      <c r="D666" t="s">
        <v>2408</v>
      </c>
      <c r="E666" t="s">
        <v>14</v>
      </c>
      <c r="F666" t="s">
        <v>424</v>
      </c>
      <c r="G666" t="s">
        <v>456</v>
      </c>
      <c r="H666" t="s">
        <v>26</v>
      </c>
      <c r="I666" t="s">
        <v>18</v>
      </c>
      <c r="J666" t="s">
        <v>584</v>
      </c>
      <c r="K666" s="1" t="s">
        <v>2409</v>
      </c>
      <c r="L666" t="s">
        <v>29</v>
      </c>
      <c r="M666" t="s">
        <v>2242</v>
      </c>
      <c r="N666" t="s">
        <v>29</v>
      </c>
    </row>
    <row r="667" spans="1:14" ht="33" hidden="1" x14ac:dyDescent="0.3">
      <c r="A667">
        <v>2066</v>
      </c>
      <c r="B667">
        <v>114765</v>
      </c>
      <c r="C667" t="s">
        <v>2385</v>
      </c>
      <c r="D667" t="s">
        <v>2410</v>
      </c>
      <c r="E667" t="s">
        <v>14</v>
      </c>
      <c r="F667" t="s">
        <v>957</v>
      </c>
      <c r="G667" t="s">
        <v>456</v>
      </c>
      <c r="H667" t="s">
        <v>26</v>
      </c>
      <c r="I667" t="s">
        <v>18</v>
      </c>
      <c r="J667" t="s">
        <v>613</v>
      </c>
      <c r="K667" s="1" t="s">
        <v>2411</v>
      </c>
      <c r="L667" t="s">
        <v>29</v>
      </c>
      <c r="M667" t="s">
        <v>433</v>
      </c>
      <c r="N667" t="s">
        <v>29</v>
      </c>
    </row>
    <row r="668" spans="1:14" ht="33" hidden="1" x14ac:dyDescent="0.3">
      <c r="A668">
        <v>2209</v>
      </c>
      <c r="B668">
        <v>154055</v>
      </c>
      <c r="C668" t="s">
        <v>2412</v>
      </c>
      <c r="D668" t="s">
        <v>2413</v>
      </c>
      <c r="E668" t="s">
        <v>14</v>
      </c>
      <c r="F668" t="s">
        <v>2414</v>
      </c>
      <c r="G668" t="s">
        <v>409</v>
      </c>
      <c r="H668" t="s">
        <v>17</v>
      </c>
      <c r="I668" t="s">
        <v>18</v>
      </c>
      <c r="J668" s="1" t="s">
        <v>2415</v>
      </c>
      <c r="K668" s="1" t="s">
        <v>2416</v>
      </c>
      <c r="L668" t="s">
        <v>373</v>
      </c>
      <c r="M668" t="s">
        <v>1938</v>
      </c>
      <c r="N668" s="2">
        <v>45744</v>
      </c>
    </row>
    <row r="669" spans="1:14" ht="33" hidden="1" x14ac:dyDescent="0.3">
      <c r="A669">
        <v>2209</v>
      </c>
      <c r="B669">
        <v>154055</v>
      </c>
      <c r="C669" t="s">
        <v>2412</v>
      </c>
      <c r="D669" t="s">
        <v>2417</v>
      </c>
      <c r="E669" t="s">
        <v>14</v>
      </c>
      <c r="F669" t="s">
        <v>1499</v>
      </c>
      <c r="G669" t="s">
        <v>68</v>
      </c>
      <c r="H669" t="s">
        <v>17</v>
      </c>
      <c r="I669" t="s">
        <v>18</v>
      </c>
      <c r="J669" t="s">
        <v>2418</v>
      </c>
      <c r="K669" s="1" t="s">
        <v>2419</v>
      </c>
      <c r="L669" t="s">
        <v>1158</v>
      </c>
      <c r="M669" t="s">
        <v>2420</v>
      </c>
      <c r="N669" s="2">
        <v>46473</v>
      </c>
    </row>
    <row r="670" spans="1:14" ht="82.5" hidden="1" x14ac:dyDescent="0.3">
      <c r="A670">
        <v>2209</v>
      </c>
      <c r="B670">
        <v>154055</v>
      </c>
      <c r="C670" t="s">
        <v>2412</v>
      </c>
      <c r="D670" t="s">
        <v>2421</v>
      </c>
      <c r="E670" t="s">
        <v>14</v>
      </c>
      <c r="F670" t="s">
        <v>405</v>
      </c>
      <c r="G670" t="s">
        <v>68</v>
      </c>
      <c r="H670" t="s">
        <v>17</v>
      </c>
      <c r="I670" t="s">
        <v>18</v>
      </c>
      <c r="J670" t="s">
        <v>2422</v>
      </c>
      <c r="K670" s="1" t="s">
        <v>2423</v>
      </c>
      <c r="L670" t="s">
        <v>557</v>
      </c>
      <c r="M670" t="s">
        <v>65</v>
      </c>
      <c r="N670" s="2">
        <v>46104</v>
      </c>
    </row>
    <row r="671" spans="1:14" ht="33" hidden="1" x14ac:dyDescent="0.3">
      <c r="A671">
        <v>2209</v>
      </c>
      <c r="B671">
        <v>154055</v>
      </c>
      <c r="C671" t="s">
        <v>2412</v>
      </c>
      <c r="D671" t="s">
        <v>2424</v>
      </c>
      <c r="E671" t="s">
        <v>14</v>
      </c>
      <c r="F671" t="s">
        <v>2425</v>
      </c>
      <c r="G671" s="1" t="s">
        <v>1553</v>
      </c>
      <c r="H671" t="s">
        <v>154</v>
      </c>
      <c r="I671" t="s">
        <v>155</v>
      </c>
      <c r="J671" s="1" t="s">
        <v>2426</v>
      </c>
      <c r="K671" t="s">
        <v>2427</v>
      </c>
      <c r="L671" t="s">
        <v>1158</v>
      </c>
      <c r="M671" t="s">
        <v>1614</v>
      </c>
      <c r="N671" s="2">
        <v>46473</v>
      </c>
    </row>
    <row r="672" spans="1:14" ht="49.5" hidden="1" x14ac:dyDescent="0.3">
      <c r="A672">
        <v>2209</v>
      </c>
      <c r="B672">
        <v>154055</v>
      </c>
      <c r="C672" t="s">
        <v>2412</v>
      </c>
      <c r="D672" t="s">
        <v>2428</v>
      </c>
      <c r="E672" t="s">
        <v>14</v>
      </c>
      <c r="F672" t="s">
        <v>2429</v>
      </c>
      <c r="G672" s="1" t="s">
        <v>1553</v>
      </c>
      <c r="H672" t="s">
        <v>154</v>
      </c>
      <c r="I672" t="s">
        <v>155</v>
      </c>
      <c r="J672" s="1" t="s">
        <v>197</v>
      </c>
      <c r="K672" s="1" t="s">
        <v>2430</v>
      </c>
      <c r="L672" t="s">
        <v>1158</v>
      </c>
      <c r="M672" t="s">
        <v>65</v>
      </c>
      <c r="N672" s="2">
        <v>45744</v>
      </c>
    </row>
    <row r="673" spans="1:14" ht="49.5" hidden="1" x14ac:dyDescent="0.3">
      <c r="A673">
        <v>2209</v>
      </c>
      <c r="B673">
        <v>154055</v>
      </c>
      <c r="C673" t="s">
        <v>2412</v>
      </c>
      <c r="D673" t="s">
        <v>2431</v>
      </c>
      <c r="E673" t="s">
        <v>14</v>
      </c>
      <c r="F673" t="s">
        <v>2432</v>
      </c>
      <c r="G673" t="s">
        <v>456</v>
      </c>
      <c r="H673" t="s">
        <v>624</v>
      </c>
      <c r="I673" t="s">
        <v>155</v>
      </c>
      <c r="J673" s="1" t="s">
        <v>1177</v>
      </c>
      <c r="K673" s="1" t="s">
        <v>2433</v>
      </c>
      <c r="L673" t="s">
        <v>1158</v>
      </c>
      <c r="M673" t="s">
        <v>1609</v>
      </c>
      <c r="N673" s="2">
        <v>46108</v>
      </c>
    </row>
    <row r="674" spans="1:14" ht="49.5" hidden="1" x14ac:dyDescent="0.3">
      <c r="A674">
        <v>2209</v>
      </c>
      <c r="B674">
        <v>154055</v>
      </c>
      <c r="C674" t="s">
        <v>2412</v>
      </c>
      <c r="D674" t="s">
        <v>2434</v>
      </c>
      <c r="E674" t="s">
        <v>14</v>
      </c>
      <c r="F674" t="s">
        <v>1318</v>
      </c>
      <c r="G674" t="s">
        <v>456</v>
      </c>
      <c r="H674" t="s">
        <v>26</v>
      </c>
      <c r="I674" t="s">
        <v>155</v>
      </c>
      <c r="J674" t="s">
        <v>598</v>
      </c>
      <c r="K674" s="1" t="s">
        <v>2435</v>
      </c>
      <c r="L674" t="s">
        <v>557</v>
      </c>
      <c r="M674" t="s">
        <v>57</v>
      </c>
      <c r="N674" s="2">
        <v>45777</v>
      </c>
    </row>
    <row r="675" spans="1:14" ht="66" hidden="1" x14ac:dyDescent="0.3">
      <c r="A675">
        <v>2244</v>
      </c>
      <c r="B675">
        <v>118965</v>
      </c>
      <c r="C675" t="s">
        <v>2436</v>
      </c>
      <c r="D675" t="s">
        <v>2437</v>
      </c>
      <c r="E675" t="s">
        <v>14</v>
      </c>
      <c r="F675" t="s">
        <v>2438</v>
      </c>
      <c r="G675" t="s">
        <v>1463</v>
      </c>
      <c r="H675" t="s">
        <v>26</v>
      </c>
      <c r="I675" t="s">
        <v>18</v>
      </c>
      <c r="J675" t="s">
        <v>556</v>
      </c>
      <c r="K675" s="1" t="s">
        <v>2439</v>
      </c>
      <c r="L675" t="s">
        <v>557</v>
      </c>
      <c r="M675" t="s">
        <v>2440</v>
      </c>
      <c r="N675" t="s">
        <v>29</v>
      </c>
    </row>
    <row r="676" spans="1:14" ht="49.5" hidden="1" x14ac:dyDescent="0.3">
      <c r="A676">
        <v>2244</v>
      </c>
      <c r="B676">
        <v>118965</v>
      </c>
      <c r="C676" t="s">
        <v>2436</v>
      </c>
      <c r="D676" t="s">
        <v>2441</v>
      </c>
      <c r="E676" t="s">
        <v>14</v>
      </c>
      <c r="F676" t="s">
        <v>460</v>
      </c>
      <c r="G676" t="s">
        <v>139</v>
      </c>
      <c r="H676" t="s">
        <v>26</v>
      </c>
      <c r="I676" t="s">
        <v>18</v>
      </c>
      <c r="J676" t="s">
        <v>1250</v>
      </c>
      <c r="K676" s="1" t="s">
        <v>2442</v>
      </c>
      <c r="L676" t="s">
        <v>29</v>
      </c>
      <c r="M676" t="s">
        <v>2443</v>
      </c>
      <c r="N676" t="s">
        <v>29</v>
      </c>
    </row>
    <row r="677" spans="1:14" ht="49.5" hidden="1" x14ac:dyDescent="0.3">
      <c r="A677">
        <v>2244</v>
      </c>
      <c r="B677">
        <v>118965</v>
      </c>
      <c r="C677" t="s">
        <v>2436</v>
      </c>
      <c r="D677" t="s">
        <v>2444</v>
      </c>
      <c r="E677" t="s">
        <v>14</v>
      </c>
      <c r="F677" t="s">
        <v>296</v>
      </c>
      <c r="G677" t="s">
        <v>139</v>
      </c>
      <c r="H677" t="s">
        <v>26</v>
      </c>
      <c r="I677" t="s">
        <v>18</v>
      </c>
      <c r="J677" t="s">
        <v>2445</v>
      </c>
      <c r="K677" s="1" t="s">
        <v>2446</v>
      </c>
      <c r="L677" t="s">
        <v>29</v>
      </c>
      <c r="M677" t="s">
        <v>1614</v>
      </c>
      <c r="N677" t="s">
        <v>29</v>
      </c>
    </row>
    <row r="678" spans="1:14" ht="33" hidden="1" x14ac:dyDescent="0.3">
      <c r="A678">
        <v>2244</v>
      </c>
      <c r="B678">
        <v>118965</v>
      </c>
      <c r="C678" t="s">
        <v>2436</v>
      </c>
      <c r="D678" t="s">
        <v>2447</v>
      </c>
      <c r="E678" t="s">
        <v>14</v>
      </c>
      <c r="F678" t="s">
        <v>1499</v>
      </c>
      <c r="G678" t="s">
        <v>139</v>
      </c>
      <c r="H678" t="s">
        <v>26</v>
      </c>
      <c r="I678" t="s">
        <v>18</v>
      </c>
      <c r="J678" t="s">
        <v>1697</v>
      </c>
      <c r="K678" s="1" t="s">
        <v>2448</v>
      </c>
      <c r="L678" t="s">
        <v>29</v>
      </c>
      <c r="M678" t="s">
        <v>2449</v>
      </c>
      <c r="N678" t="s">
        <v>29</v>
      </c>
    </row>
    <row r="679" spans="1:14" ht="33" hidden="1" x14ac:dyDescent="0.3">
      <c r="A679">
        <v>2244</v>
      </c>
      <c r="B679">
        <v>118965</v>
      </c>
      <c r="C679" t="s">
        <v>2436</v>
      </c>
      <c r="D679" t="s">
        <v>2450</v>
      </c>
      <c r="E679" t="s">
        <v>14</v>
      </c>
      <c r="F679" t="s">
        <v>2451</v>
      </c>
      <c r="G679" t="s">
        <v>139</v>
      </c>
      <c r="H679" t="s">
        <v>26</v>
      </c>
      <c r="I679" t="s">
        <v>18</v>
      </c>
      <c r="J679" s="1" t="s">
        <v>2452</v>
      </c>
      <c r="K679" s="1" t="s">
        <v>2453</v>
      </c>
      <c r="L679" t="s">
        <v>29</v>
      </c>
      <c r="M679" t="s">
        <v>2454</v>
      </c>
      <c r="N679" t="s">
        <v>29</v>
      </c>
    </row>
    <row r="680" spans="1:14" ht="33" hidden="1" x14ac:dyDescent="0.3">
      <c r="A680">
        <v>2244</v>
      </c>
      <c r="B680">
        <v>118965</v>
      </c>
      <c r="C680" t="s">
        <v>2436</v>
      </c>
      <c r="D680" t="s">
        <v>2455</v>
      </c>
      <c r="E680" t="s">
        <v>14</v>
      </c>
      <c r="F680" t="s">
        <v>1871</v>
      </c>
      <c r="G680" t="s">
        <v>139</v>
      </c>
      <c r="H680" t="s">
        <v>26</v>
      </c>
      <c r="I680" t="s">
        <v>18</v>
      </c>
      <c r="J680" s="1" t="s">
        <v>2456</v>
      </c>
      <c r="K680" s="1" t="s">
        <v>2457</v>
      </c>
      <c r="L680" t="s">
        <v>29</v>
      </c>
      <c r="M680" t="s">
        <v>2458</v>
      </c>
      <c r="N680" t="s">
        <v>29</v>
      </c>
    </row>
    <row r="681" spans="1:14" ht="49.5" hidden="1" x14ac:dyDescent="0.3">
      <c r="A681">
        <v>2244</v>
      </c>
      <c r="B681">
        <v>118965</v>
      </c>
      <c r="C681" t="s">
        <v>2436</v>
      </c>
      <c r="D681" t="s">
        <v>2459</v>
      </c>
      <c r="E681" t="s">
        <v>14</v>
      </c>
      <c r="F681" t="s">
        <v>129</v>
      </c>
      <c r="G681" t="s">
        <v>139</v>
      </c>
      <c r="H681" t="s">
        <v>26</v>
      </c>
      <c r="I681" t="s">
        <v>18</v>
      </c>
      <c r="J681" t="s">
        <v>2128</v>
      </c>
      <c r="K681" s="1" t="s">
        <v>2460</v>
      </c>
      <c r="L681" t="s">
        <v>29</v>
      </c>
      <c r="M681" t="s">
        <v>2461</v>
      </c>
      <c r="N681" t="s">
        <v>29</v>
      </c>
    </row>
    <row r="682" spans="1:14" ht="33" hidden="1" x14ac:dyDescent="0.3">
      <c r="A682">
        <v>2244</v>
      </c>
      <c r="B682">
        <v>118965</v>
      </c>
      <c r="C682" t="s">
        <v>2436</v>
      </c>
      <c r="D682" t="s">
        <v>2462</v>
      </c>
      <c r="E682" t="s">
        <v>162</v>
      </c>
      <c r="F682" t="s">
        <v>1372</v>
      </c>
      <c r="G682" s="1" t="s">
        <v>501</v>
      </c>
      <c r="H682" t="s">
        <v>17</v>
      </c>
      <c r="I682" t="s">
        <v>18</v>
      </c>
      <c r="J682" t="s">
        <v>556</v>
      </c>
      <c r="K682" t="s">
        <v>2463</v>
      </c>
      <c r="L682" t="s">
        <v>373</v>
      </c>
      <c r="M682" t="s">
        <v>2464</v>
      </c>
      <c r="N682" s="2">
        <v>46476</v>
      </c>
    </row>
    <row r="683" spans="1:14" ht="49.5" hidden="1" x14ac:dyDescent="0.3">
      <c r="A683">
        <v>2244</v>
      </c>
      <c r="B683">
        <v>118965</v>
      </c>
      <c r="C683" t="s">
        <v>2436</v>
      </c>
      <c r="D683" t="s">
        <v>2465</v>
      </c>
      <c r="E683" t="s">
        <v>14</v>
      </c>
      <c r="F683" t="s">
        <v>97</v>
      </c>
      <c r="G683" s="1" t="s">
        <v>555</v>
      </c>
      <c r="H683" t="s">
        <v>17</v>
      </c>
      <c r="I683" t="s">
        <v>18</v>
      </c>
      <c r="J683" t="s">
        <v>556</v>
      </c>
      <c r="K683" s="1" t="s">
        <v>2466</v>
      </c>
      <c r="L683" t="s">
        <v>557</v>
      </c>
      <c r="M683" t="s">
        <v>2464</v>
      </c>
      <c r="N683" s="2">
        <v>45746</v>
      </c>
    </row>
    <row r="684" spans="1:14" ht="33" hidden="1" x14ac:dyDescent="0.3">
      <c r="A684">
        <v>2244</v>
      </c>
      <c r="B684">
        <v>118965</v>
      </c>
      <c r="C684" t="s">
        <v>2436</v>
      </c>
      <c r="D684" t="s">
        <v>2467</v>
      </c>
      <c r="E684" t="s">
        <v>14</v>
      </c>
      <c r="F684" t="s">
        <v>1632</v>
      </c>
      <c r="G684" t="s">
        <v>139</v>
      </c>
      <c r="H684" t="s">
        <v>17</v>
      </c>
      <c r="I684" t="s">
        <v>18</v>
      </c>
      <c r="J684" t="s">
        <v>2468</v>
      </c>
      <c r="K684" s="1" t="s">
        <v>2469</v>
      </c>
      <c r="L684" t="s">
        <v>29</v>
      </c>
      <c r="M684" t="s">
        <v>2470</v>
      </c>
      <c r="N684" s="2">
        <v>46111</v>
      </c>
    </row>
    <row r="685" spans="1:14" ht="33" hidden="1" x14ac:dyDescent="0.3">
      <c r="A685">
        <v>2244</v>
      </c>
      <c r="B685">
        <v>118965</v>
      </c>
      <c r="C685" t="s">
        <v>2436</v>
      </c>
      <c r="D685" t="s">
        <v>2471</v>
      </c>
      <c r="E685" t="s">
        <v>14</v>
      </c>
      <c r="F685" t="s">
        <v>2472</v>
      </c>
      <c r="G685" t="s">
        <v>154</v>
      </c>
      <c r="H685" t="s">
        <v>154</v>
      </c>
      <c r="I685" t="s">
        <v>155</v>
      </c>
      <c r="J685" t="s">
        <v>154</v>
      </c>
      <c r="K685" s="1" t="s">
        <v>2473</v>
      </c>
      <c r="L685" t="s">
        <v>29</v>
      </c>
      <c r="M685" t="s">
        <v>1148</v>
      </c>
      <c r="N685" s="2">
        <v>45746</v>
      </c>
    </row>
    <row r="686" spans="1:14" ht="66" hidden="1" x14ac:dyDescent="0.3">
      <c r="A686">
        <v>2244</v>
      </c>
      <c r="B686">
        <v>118965</v>
      </c>
      <c r="C686" t="s">
        <v>2436</v>
      </c>
      <c r="D686" t="s">
        <v>2474</v>
      </c>
      <c r="E686" t="s">
        <v>14</v>
      </c>
      <c r="F686" t="s">
        <v>2475</v>
      </c>
      <c r="G686" t="s">
        <v>478</v>
      </c>
      <c r="H686" t="s">
        <v>478</v>
      </c>
      <c r="I686" t="s">
        <v>18</v>
      </c>
      <c r="J686" t="s">
        <v>478</v>
      </c>
      <c r="K686" s="1" t="s">
        <v>2476</v>
      </c>
      <c r="L686" t="s">
        <v>29</v>
      </c>
      <c r="M686" t="s">
        <v>2477</v>
      </c>
      <c r="N686" s="2">
        <v>46476</v>
      </c>
    </row>
    <row r="687" spans="1:14" ht="33" hidden="1" x14ac:dyDescent="0.3">
      <c r="A687">
        <v>2244</v>
      </c>
      <c r="B687">
        <v>118965</v>
      </c>
      <c r="C687" t="s">
        <v>2436</v>
      </c>
      <c r="D687" t="s">
        <v>2478</v>
      </c>
      <c r="E687" t="s">
        <v>14</v>
      </c>
      <c r="F687" t="s">
        <v>1627</v>
      </c>
      <c r="G687" t="s">
        <v>139</v>
      </c>
      <c r="H687" t="s">
        <v>26</v>
      </c>
      <c r="I687" t="s">
        <v>18</v>
      </c>
      <c r="J687" t="s">
        <v>2479</v>
      </c>
      <c r="K687" s="1" t="s">
        <v>2480</v>
      </c>
      <c r="L687" t="s">
        <v>29</v>
      </c>
      <c r="M687" t="s">
        <v>2481</v>
      </c>
      <c r="N687" t="s">
        <v>29</v>
      </c>
    </row>
    <row r="688" spans="1:14" ht="49.5" hidden="1" x14ac:dyDescent="0.3">
      <c r="A688">
        <v>2244</v>
      </c>
      <c r="B688">
        <v>118965</v>
      </c>
      <c r="C688" t="s">
        <v>2436</v>
      </c>
      <c r="D688" t="s">
        <v>2482</v>
      </c>
      <c r="E688" t="s">
        <v>14</v>
      </c>
      <c r="F688" t="s">
        <v>169</v>
      </c>
      <c r="G688" t="s">
        <v>139</v>
      </c>
      <c r="H688" t="s">
        <v>26</v>
      </c>
      <c r="I688" t="s">
        <v>18</v>
      </c>
      <c r="J688" t="s">
        <v>2483</v>
      </c>
      <c r="K688" s="1" t="s">
        <v>2484</v>
      </c>
      <c r="L688" t="s">
        <v>29</v>
      </c>
      <c r="M688" t="s">
        <v>2485</v>
      </c>
      <c r="N688" t="s">
        <v>29</v>
      </c>
    </row>
    <row r="689" spans="1:14" ht="49.5" hidden="1" x14ac:dyDescent="0.3">
      <c r="A689">
        <v>2244</v>
      </c>
      <c r="B689">
        <v>118965</v>
      </c>
      <c r="C689" t="s">
        <v>2436</v>
      </c>
      <c r="D689" t="s">
        <v>2486</v>
      </c>
      <c r="E689" t="s">
        <v>14</v>
      </c>
      <c r="F689" t="s">
        <v>1372</v>
      </c>
      <c r="G689" t="s">
        <v>139</v>
      </c>
      <c r="H689" t="s">
        <v>26</v>
      </c>
      <c r="I689" t="s">
        <v>18</v>
      </c>
      <c r="J689" t="s">
        <v>1720</v>
      </c>
      <c r="K689" s="1" t="s">
        <v>2487</v>
      </c>
      <c r="L689" t="s">
        <v>29</v>
      </c>
      <c r="M689" t="s">
        <v>2488</v>
      </c>
      <c r="N689" t="s">
        <v>29</v>
      </c>
    </row>
    <row r="690" spans="1:14" ht="49.5" hidden="1" x14ac:dyDescent="0.3">
      <c r="A690">
        <v>2302</v>
      </c>
      <c r="B690">
        <v>573579</v>
      </c>
      <c r="C690" t="s">
        <v>2489</v>
      </c>
      <c r="D690" t="s">
        <v>2490</v>
      </c>
      <c r="E690" t="s">
        <v>14</v>
      </c>
      <c r="F690" t="s">
        <v>2491</v>
      </c>
      <c r="G690" t="s">
        <v>16</v>
      </c>
      <c r="H690" t="s">
        <v>17</v>
      </c>
      <c r="I690" t="s">
        <v>18</v>
      </c>
      <c r="J690" s="1" t="s">
        <v>502</v>
      </c>
      <c r="K690" s="1" t="s">
        <v>2492</v>
      </c>
      <c r="L690" t="s">
        <v>373</v>
      </c>
      <c r="M690" t="s">
        <v>2493</v>
      </c>
      <c r="N690" s="2">
        <v>46110</v>
      </c>
    </row>
    <row r="691" spans="1:14" ht="33" hidden="1" x14ac:dyDescent="0.3">
      <c r="A691">
        <v>2302</v>
      </c>
      <c r="B691">
        <v>573579</v>
      </c>
      <c r="C691" t="s">
        <v>2489</v>
      </c>
      <c r="D691" t="s">
        <v>2494</v>
      </c>
      <c r="E691" t="s">
        <v>14</v>
      </c>
      <c r="F691" t="s">
        <v>790</v>
      </c>
      <c r="G691" t="s">
        <v>139</v>
      </c>
      <c r="H691" t="s">
        <v>26</v>
      </c>
      <c r="I691" t="s">
        <v>18</v>
      </c>
      <c r="J691" s="1" t="s">
        <v>2495</v>
      </c>
      <c r="K691" t="s">
        <v>2496</v>
      </c>
      <c r="L691" t="s">
        <v>29</v>
      </c>
      <c r="M691" t="s">
        <v>2393</v>
      </c>
      <c r="N691" t="s">
        <v>29</v>
      </c>
    </row>
    <row r="692" spans="1:14" ht="49.5" hidden="1" x14ac:dyDescent="0.3">
      <c r="A692">
        <v>2302</v>
      </c>
      <c r="B692">
        <v>573579</v>
      </c>
      <c r="C692" t="s">
        <v>2489</v>
      </c>
      <c r="D692" t="s">
        <v>2497</v>
      </c>
      <c r="E692" t="s">
        <v>14</v>
      </c>
      <c r="F692" t="s">
        <v>59</v>
      </c>
      <c r="G692" t="s">
        <v>139</v>
      </c>
      <c r="H692" t="s">
        <v>26</v>
      </c>
      <c r="I692" t="s">
        <v>18</v>
      </c>
      <c r="J692" s="1" t="s">
        <v>2498</v>
      </c>
      <c r="K692" t="s">
        <v>2496</v>
      </c>
      <c r="L692" t="s">
        <v>29</v>
      </c>
      <c r="M692" t="s">
        <v>2499</v>
      </c>
      <c r="N692" t="s">
        <v>29</v>
      </c>
    </row>
    <row r="693" spans="1:14" ht="49.5" hidden="1" x14ac:dyDescent="0.3">
      <c r="A693">
        <v>2302</v>
      </c>
      <c r="B693">
        <v>573579</v>
      </c>
      <c r="C693" t="s">
        <v>2489</v>
      </c>
      <c r="D693" t="s">
        <v>2500</v>
      </c>
      <c r="E693" t="s">
        <v>14</v>
      </c>
      <c r="F693" t="s">
        <v>143</v>
      </c>
      <c r="G693" t="s">
        <v>456</v>
      </c>
      <c r="H693" t="s">
        <v>26</v>
      </c>
      <c r="I693" t="s">
        <v>18</v>
      </c>
      <c r="J693" s="1" t="s">
        <v>2501</v>
      </c>
      <c r="K693" s="1" t="s">
        <v>2502</v>
      </c>
      <c r="L693" t="s">
        <v>29</v>
      </c>
      <c r="M693" t="s">
        <v>2503</v>
      </c>
      <c r="N693" t="s">
        <v>29</v>
      </c>
    </row>
    <row r="694" spans="1:14" ht="49.5" hidden="1" x14ac:dyDescent="0.3">
      <c r="A694">
        <v>2302</v>
      </c>
      <c r="B694">
        <v>573579</v>
      </c>
      <c r="C694" t="s">
        <v>2489</v>
      </c>
      <c r="D694" t="s">
        <v>2504</v>
      </c>
      <c r="E694" t="s">
        <v>14</v>
      </c>
      <c r="F694" t="s">
        <v>460</v>
      </c>
      <c r="G694" t="s">
        <v>456</v>
      </c>
      <c r="H694" t="s">
        <v>26</v>
      </c>
      <c r="I694" t="s">
        <v>18</v>
      </c>
      <c r="J694" s="1" t="s">
        <v>2498</v>
      </c>
      <c r="K694" t="s">
        <v>2505</v>
      </c>
      <c r="L694" t="s">
        <v>29</v>
      </c>
      <c r="M694" t="s">
        <v>2506</v>
      </c>
      <c r="N694" t="s">
        <v>29</v>
      </c>
    </row>
    <row r="695" spans="1:14" ht="33" hidden="1" x14ac:dyDescent="0.3">
      <c r="A695">
        <v>2302</v>
      </c>
      <c r="B695">
        <v>573579</v>
      </c>
      <c r="C695" t="s">
        <v>2489</v>
      </c>
      <c r="D695" t="s">
        <v>2507</v>
      </c>
      <c r="E695" t="s">
        <v>14</v>
      </c>
      <c r="F695" t="s">
        <v>206</v>
      </c>
      <c r="G695" t="s">
        <v>456</v>
      </c>
      <c r="H695" t="s">
        <v>26</v>
      </c>
      <c r="I695" t="s">
        <v>18</v>
      </c>
      <c r="J695" s="1" t="s">
        <v>2495</v>
      </c>
      <c r="K695" t="s">
        <v>2505</v>
      </c>
      <c r="L695" t="s">
        <v>29</v>
      </c>
      <c r="M695" t="s">
        <v>2508</v>
      </c>
      <c r="N695" t="s">
        <v>29</v>
      </c>
    </row>
    <row r="696" spans="1:14" ht="33" hidden="1" x14ac:dyDescent="0.3">
      <c r="A696">
        <v>2302</v>
      </c>
      <c r="B696">
        <v>573579</v>
      </c>
      <c r="C696" t="s">
        <v>2489</v>
      </c>
      <c r="D696" t="s">
        <v>2509</v>
      </c>
      <c r="E696" t="s">
        <v>14</v>
      </c>
      <c r="F696" t="s">
        <v>1101</v>
      </c>
      <c r="G696" t="s">
        <v>456</v>
      </c>
      <c r="H696" t="s">
        <v>26</v>
      </c>
      <c r="I696" t="s">
        <v>18</v>
      </c>
      <c r="J696" s="1" t="s">
        <v>2510</v>
      </c>
      <c r="K696" t="s">
        <v>2505</v>
      </c>
      <c r="L696" t="s">
        <v>29</v>
      </c>
      <c r="M696" t="s">
        <v>2511</v>
      </c>
      <c r="N696" t="s">
        <v>29</v>
      </c>
    </row>
    <row r="697" spans="1:14" ht="49.5" hidden="1" x14ac:dyDescent="0.3">
      <c r="A697">
        <v>2302</v>
      </c>
      <c r="B697">
        <v>573579</v>
      </c>
      <c r="C697" t="s">
        <v>2489</v>
      </c>
      <c r="D697" t="s">
        <v>2512</v>
      </c>
      <c r="E697" t="s">
        <v>14</v>
      </c>
      <c r="F697" t="s">
        <v>896</v>
      </c>
      <c r="G697" t="s">
        <v>456</v>
      </c>
      <c r="H697" t="s">
        <v>26</v>
      </c>
      <c r="I697" t="s">
        <v>18</v>
      </c>
      <c r="J697" s="1" t="s">
        <v>2498</v>
      </c>
      <c r="K697" t="s">
        <v>2505</v>
      </c>
      <c r="L697" t="s">
        <v>29</v>
      </c>
      <c r="M697" t="s">
        <v>2513</v>
      </c>
      <c r="N697" t="s">
        <v>29</v>
      </c>
    </row>
    <row r="698" spans="1:14" ht="49.5" hidden="1" x14ac:dyDescent="0.3">
      <c r="A698">
        <v>2302</v>
      </c>
      <c r="B698">
        <v>573579</v>
      </c>
      <c r="C698" t="s">
        <v>2489</v>
      </c>
      <c r="D698" t="s">
        <v>2514</v>
      </c>
      <c r="E698" t="s">
        <v>14</v>
      </c>
      <c r="F698" t="s">
        <v>1115</v>
      </c>
      <c r="G698" t="s">
        <v>456</v>
      </c>
      <c r="H698" t="s">
        <v>26</v>
      </c>
      <c r="I698" t="s">
        <v>18</v>
      </c>
      <c r="J698" s="1" t="s">
        <v>2515</v>
      </c>
      <c r="K698" t="s">
        <v>2516</v>
      </c>
      <c r="L698" t="s">
        <v>29</v>
      </c>
      <c r="M698" t="s">
        <v>2517</v>
      </c>
      <c r="N698" t="s">
        <v>29</v>
      </c>
    </row>
    <row r="699" spans="1:14" ht="148.5" hidden="1" x14ac:dyDescent="0.3">
      <c r="A699">
        <v>2302</v>
      </c>
      <c r="B699">
        <v>573579</v>
      </c>
      <c r="C699" t="s">
        <v>2489</v>
      </c>
      <c r="D699" t="s">
        <v>2518</v>
      </c>
      <c r="E699" t="s">
        <v>14</v>
      </c>
      <c r="F699" t="s">
        <v>2519</v>
      </c>
      <c r="G699" s="1" t="s">
        <v>506</v>
      </c>
      <c r="H699" t="s">
        <v>17</v>
      </c>
      <c r="I699" t="s">
        <v>18</v>
      </c>
      <c r="J699" s="1" t="s">
        <v>2359</v>
      </c>
      <c r="K699" s="1" t="s">
        <v>2520</v>
      </c>
      <c r="L699" t="s">
        <v>29</v>
      </c>
      <c r="M699" t="s">
        <v>2521</v>
      </c>
      <c r="N699" s="2">
        <v>46110</v>
      </c>
    </row>
    <row r="700" spans="1:14" ht="33" hidden="1" x14ac:dyDescent="0.3">
      <c r="A700">
        <v>2302</v>
      </c>
      <c r="B700">
        <v>573579</v>
      </c>
      <c r="C700" t="s">
        <v>2489</v>
      </c>
      <c r="D700" t="s">
        <v>2522</v>
      </c>
      <c r="E700" t="s">
        <v>14</v>
      </c>
      <c r="F700" t="s">
        <v>2523</v>
      </c>
      <c r="G700" s="1" t="s">
        <v>2524</v>
      </c>
      <c r="H700" t="s">
        <v>17</v>
      </c>
      <c r="I700" t="s">
        <v>18</v>
      </c>
      <c r="J700" s="1" t="s">
        <v>2525</v>
      </c>
      <c r="K700" s="1" t="s">
        <v>2526</v>
      </c>
      <c r="L700" s="1" t="s">
        <v>2527</v>
      </c>
      <c r="M700" t="s">
        <v>381</v>
      </c>
      <c r="N700" s="2">
        <v>45745</v>
      </c>
    </row>
    <row r="701" spans="1:14" ht="33" hidden="1" x14ac:dyDescent="0.3">
      <c r="A701">
        <v>2302</v>
      </c>
      <c r="B701">
        <v>573579</v>
      </c>
      <c r="C701" t="s">
        <v>2489</v>
      </c>
      <c r="D701" t="s">
        <v>2528</v>
      </c>
      <c r="E701" t="s">
        <v>14</v>
      </c>
      <c r="F701" t="s">
        <v>228</v>
      </c>
      <c r="G701" t="s">
        <v>68</v>
      </c>
      <c r="H701" t="s">
        <v>17</v>
      </c>
      <c r="I701" t="s">
        <v>18</v>
      </c>
      <c r="J701" s="1" t="s">
        <v>2529</v>
      </c>
      <c r="K701" s="1" t="s">
        <v>2530</v>
      </c>
      <c r="L701" t="s">
        <v>29</v>
      </c>
      <c r="M701" t="s">
        <v>1614</v>
      </c>
      <c r="N701" s="2">
        <v>45745</v>
      </c>
    </row>
    <row r="702" spans="1:14" ht="33" hidden="1" x14ac:dyDescent="0.3">
      <c r="A702">
        <v>2302</v>
      </c>
      <c r="B702">
        <v>573579</v>
      </c>
      <c r="C702" t="s">
        <v>2489</v>
      </c>
      <c r="D702" t="s">
        <v>2531</v>
      </c>
      <c r="E702" t="s">
        <v>14</v>
      </c>
      <c r="F702" t="s">
        <v>1594</v>
      </c>
      <c r="G702" t="s">
        <v>139</v>
      </c>
      <c r="H702" t="s">
        <v>17</v>
      </c>
      <c r="I702" t="s">
        <v>18</v>
      </c>
      <c r="J702" s="1" t="s">
        <v>2532</v>
      </c>
      <c r="K702" s="1" t="s">
        <v>2533</v>
      </c>
      <c r="L702" t="s">
        <v>29</v>
      </c>
      <c r="M702" t="s">
        <v>2534</v>
      </c>
      <c r="N702" s="2">
        <v>46110</v>
      </c>
    </row>
    <row r="703" spans="1:14" ht="99" hidden="1" x14ac:dyDescent="0.3">
      <c r="A703">
        <v>2302</v>
      </c>
      <c r="B703">
        <v>573579</v>
      </c>
      <c r="C703" t="s">
        <v>2489</v>
      </c>
      <c r="D703" t="s">
        <v>2535</v>
      </c>
      <c r="E703" t="s">
        <v>14</v>
      </c>
      <c r="F703" t="s">
        <v>190</v>
      </c>
      <c r="G703" t="s">
        <v>154</v>
      </c>
      <c r="H703" t="s">
        <v>154</v>
      </c>
      <c r="I703" t="s">
        <v>155</v>
      </c>
      <c r="J703" s="1" t="s">
        <v>2536</v>
      </c>
      <c r="K703" s="1" t="s">
        <v>2537</v>
      </c>
      <c r="L703" t="s">
        <v>29</v>
      </c>
      <c r="M703" t="s">
        <v>400</v>
      </c>
      <c r="N703" s="2">
        <v>46110</v>
      </c>
    </row>
    <row r="704" spans="1:14" ht="33" hidden="1" x14ac:dyDescent="0.3">
      <c r="A704">
        <v>2302</v>
      </c>
      <c r="B704">
        <v>573579</v>
      </c>
      <c r="C704" t="s">
        <v>2489</v>
      </c>
      <c r="D704" t="s">
        <v>2538</v>
      </c>
      <c r="E704" t="s">
        <v>14</v>
      </c>
      <c r="F704" t="s">
        <v>588</v>
      </c>
      <c r="G704" t="s">
        <v>154</v>
      </c>
      <c r="H704" t="s">
        <v>154</v>
      </c>
      <c r="I704" t="s">
        <v>155</v>
      </c>
      <c r="J704" s="1" t="s">
        <v>2536</v>
      </c>
      <c r="K704" t="s">
        <v>2539</v>
      </c>
      <c r="L704" t="s">
        <v>29</v>
      </c>
      <c r="M704" t="s">
        <v>1609</v>
      </c>
      <c r="N704" s="2">
        <v>45745</v>
      </c>
    </row>
    <row r="705" spans="1:14" ht="33" hidden="1" x14ac:dyDescent="0.3">
      <c r="A705">
        <v>2302</v>
      </c>
      <c r="B705">
        <v>573579</v>
      </c>
      <c r="C705" t="s">
        <v>2489</v>
      </c>
      <c r="D705" t="s">
        <v>2540</v>
      </c>
      <c r="E705" t="s">
        <v>14</v>
      </c>
      <c r="F705" t="s">
        <v>2541</v>
      </c>
      <c r="G705" t="s">
        <v>154</v>
      </c>
      <c r="H705" t="s">
        <v>154</v>
      </c>
      <c r="I705" t="s">
        <v>155</v>
      </c>
      <c r="J705" s="1" t="s">
        <v>2536</v>
      </c>
      <c r="K705" s="1" t="s">
        <v>2542</v>
      </c>
      <c r="L705" t="s">
        <v>29</v>
      </c>
      <c r="M705" t="s">
        <v>1609</v>
      </c>
      <c r="N705" s="2">
        <v>45745</v>
      </c>
    </row>
    <row r="706" spans="1:14" ht="33" hidden="1" x14ac:dyDescent="0.3">
      <c r="A706">
        <v>2302</v>
      </c>
      <c r="B706">
        <v>573579</v>
      </c>
      <c r="C706" t="s">
        <v>2489</v>
      </c>
      <c r="D706" t="s">
        <v>2543</v>
      </c>
      <c r="E706" t="s">
        <v>14</v>
      </c>
      <c r="F706" t="s">
        <v>24</v>
      </c>
      <c r="G706" t="s">
        <v>139</v>
      </c>
      <c r="H706" t="s">
        <v>26</v>
      </c>
      <c r="I706" t="s">
        <v>18</v>
      </c>
      <c r="J706" s="1" t="s">
        <v>2495</v>
      </c>
      <c r="K706" t="s">
        <v>2505</v>
      </c>
      <c r="L706" t="s">
        <v>29</v>
      </c>
      <c r="M706" t="s">
        <v>2503</v>
      </c>
      <c r="N706" t="s">
        <v>29</v>
      </c>
    </row>
    <row r="707" spans="1:14" x14ac:dyDescent="0.3">
      <c r="A707">
        <v>2429</v>
      </c>
      <c r="B707">
        <v>160418</v>
      </c>
      <c r="C707" t="s">
        <v>2544</v>
      </c>
      <c r="D707" t="s">
        <v>2545</v>
      </c>
      <c r="E707" t="s">
        <v>14</v>
      </c>
      <c r="F707" t="s">
        <v>2546</v>
      </c>
      <c r="G707" t="s">
        <v>450</v>
      </c>
      <c r="H707" t="s">
        <v>17</v>
      </c>
      <c r="I707" t="s">
        <v>18</v>
      </c>
      <c r="J707" t="s">
        <v>2547</v>
      </c>
      <c r="K707" t="e">
        <f ca="1">-부산대학교 기계공학과 학사
-현대모비스(주) 진천공장장 상무
-現 한국무브넥스(주) 대표이사</f>
        <v>#NAME?</v>
      </c>
      <c r="L707" t="s">
        <v>29</v>
      </c>
      <c r="M707" t="s">
        <v>2307</v>
      </c>
      <c r="N707" s="2">
        <v>46475</v>
      </c>
    </row>
    <row r="708" spans="1:14" x14ac:dyDescent="0.3">
      <c r="A708">
        <v>2429</v>
      </c>
      <c r="B708">
        <v>160418</v>
      </c>
      <c r="C708" t="s">
        <v>2544</v>
      </c>
      <c r="D708" t="s">
        <v>2548</v>
      </c>
      <c r="E708" t="s">
        <v>14</v>
      </c>
      <c r="F708" t="s">
        <v>1590</v>
      </c>
      <c r="G708" t="s">
        <v>657</v>
      </c>
      <c r="H708" t="s">
        <v>17</v>
      </c>
      <c r="I708" t="s">
        <v>18</v>
      </c>
      <c r="J708" t="s">
        <v>2549</v>
      </c>
      <c r="K708" t="e">
        <f ca="1">-강원대학교 경영학과 학사
-한국무브넥스(주) 근무
-現 한국무브넥스(주) 경영관리실장</f>
        <v>#NAME?</v>
      </c>
      <c r="L708" t="s">
        <v>29</v>
      </c>
      <c r="M708" t="s">
        <v>1601</v>
      </c>
      <c r="N708" s="2">
        <v>46475</v>
      </c>
    </row>
    <row r="709" spans="1:14" x14ac:dyDescent="0.3">
      <c r="A709">
        <v>2429</v>
      </c>
      <c r="B709">
        <v>160418</v>
      </c>
      <c r="C709" t="s">
        <v>2544</v>
      </c>
      <c r="D709" t="s">
        <v>2550</v>
      </c>
      <c r="E709" t="s">
        <v>14</v>
      </c>
      <c r="F709" t="s">
        <v>338</v>
      </c>
      <c r="G709" t="s">
        <v>657</v>
      </c>
      <c r="H709" t="s">
        <v>17</v>
      </c>
      <c r="I709" t="s">
        <v>18</v>
      </c>
      <c r="J709" t="s">
        <v>2551</v>
      </c>
      <c r="K709" t="e">
        <f ca="1">-울산대학교 경영학과 학사
-서한이노빌리티(주) 기획팀 이사
-現 서한그룹 재무실 전무이사</f>
        <v>#NAME?</v>
      </c>
      <c r="L709" t="s">
        <v>29</v>
      </c>
      <c r="M709" t="s">
        <v>2552</v>
      </c>
      <c r="N709" s="2">
        <v>46112</v>
      </c>
    </row>
    <row r="710" spans="1:14" x14ac:dyDescent="0.3">
      <c r="A710">
        <v>2429</v>
      </c>
      <c r="B710">
        <v>160418</v>
      </c>
      <c r="C710" t="s">
        <v>2544</v>
      </c>
      <c r="D710" t="s">
        <v>2553</v>
      </c>
      <c r="E710" t="s">
        <v>14</v>
      </c>
      <c r="F710" t="s">
        <v>670</v>
      </c>
      <c r="G710" t="s">
        <v>478</v>
      </c>
      <c r="H710" t="s">
        <v>478</v>
      </c>
      <c r="I710" t="s">
        <v>18</v>
      </c>
      <c r="J710" t="s">
        <v>478</v>
      </c>
      <c r="K710" t="e">
        <f ca="1">-고려대학교 무역학과 학사
-하나은행 지점장 및 종로지역대표
-現 미래신용정보(주) 전무이사</f>
        <v>#NAME?</v>
      </c>
      <c r="L710" t="s">
        <v>29</v>
      </c>
      <c r="M710" t="s">
        <v>1609</v>
      </c>
      <c r="N710" s="2">
        <v>46112</v>
      </c>
    </row>
    <row r="711" spans="1:14" x14ac:dyDescent="0.3">
      <c r="A711">
        <v>2429</v>
      </c>
      <c r="B711">
        <v>160418</v>
      </c>
      <c r="C711" t="s">
        <v>2544</v>
      </c>
      <c r="D711" t="s">
        <v>2554</v>
      </c>
      <c r="E711" t="s">
        <v>14</v>
      </c>
      <c r="F711" t="s">
        <v>926</v>
      </c>
      <c r="G711" t="s">
        <v>154</v>
      </c>
      <c r="H711" t="s">
        <v>154</v>
      </c>
      <c r="I711" t="s">
        <v>155</v>
      </c>
      <c r="J711" t="s">
        <v>154</v>
      </c>
      <c r="K711" t="e">
        <f>-고려대학교 경제학과 석사
-안진 세무법인 전무
-現 비엔에이치 세무법인 전무</f>
        <v>#NAME?</v>
      </c>
      <c r="L711" t="s">
        <v>29</v>
      </c>
      <c r="M711" t="s">
        <v>2307</v>
      </c>
      <c r="N711" s="2">
        <v>46475</v>
      </c>
    </row>
    <row r="712" spans="1:14" ht="82.5" hidden="1" x14ac:dyDescent="0.3">
      <c r="A712">
        <v>2461</v>
      </c>
      <c r="B712">
        <v>937324</v>
      </c>
      <c r="C712" t="s">
        <v>2555</v>
      </c>
      <c r="D712" t="s">
        <v>2556</v>
      </c>
      <c r="E712" t="s">
        <v>14</v>
      </c>
      <c r="F712" t="s">
        <v>953</v>
      </c>
      <c r="G712" t="s">
        <v>73</v>
      </c>
      <c r="H712" t="s">
        <v>17</v>
      </c>
      <c r="I712" t="s">
        <v>18</v>
      </c>
      <c r="J712" t="s">
        <v>2557</v>
      </c>
      <c r="K712" s="1" t="s">
        <v>2558</v>
      </c>
      <c r="L712" t="s">
        <v>29</v>
      </c>
      <c r="M712" t="s">
        <v>2559</v>
      </c>
      <c r="N712" s="2">
        <v>46474</v>
      </c>
    </row>
    <row r="713" spans="1:14" ht="66" hidden="1" x14ac:dyDescent="0.3">
      <c r="A713">
        <v>2461</v>
      </c>
      <c r="B713">
        <v>937324</v>
      </c>
      <c r="C713" t="s">
        <v>2555</v>
      </c>
      <c r="D713" t="s">
        <v>2560</v>
      </c>
      <c r="E713" t="s">
        <v>14</v>
      </c>
      <c r="F713" t="s">
        <v>1318</v>
      </c>
      <c r="G713" t="s">
        <v>409</v>
      </c>
      <c r="H713" t="s">
        <v>17</v>
      </c>
      <c r="I713" t="s">
        <v>18</v>
      </c>
      <c r="J713" t="s">
        <v>2561</v>
      </c>
      <c r="K713" s="1" t="s">
        <v>2562</v>
      </c>
      <c r="L713" s="1" t="s">
        <v>2563</v>
      </c>
      <c r="M713" t="s">
        <v>2559</v>
      </c>
      <c r="N713" s="2">
        <v>46474</v>
      </c>
    </row>
    <row r="714" spans="1:14" ht="66" hidden="1" x14ac:dyDescent="0.3">
      <c r="A714">
        <v>2461</v>
      </c>
      <c r="B714">
        <v>937324</v>
      </c>
      <c r="C714" t="s">
        <v>2555</v>
      </c>
      <c r="D714" t="s">
        <v>2564</v>
      </c>
      <c r="E714" t="s">
        <v>14</v>
      </c>
      <c r="F714" t="s">
        <v>2546</v>
      </c>
      <c r="G714" t="s">
        <v>154</v>
      </c>
      <c r="H714" t="s">
        <v>154</v>
      </c>
      <c r="I714" t="s">
        <v>155</v>
      </c>
      <c r="J714" t="s">
        <v>29</v>
      </c>
      <c r="K714" s="1" t="s">
        <v>2565</v>
      </c>
      <c r="L714" t="s">
        <v>29</v>
      </c>
      <c r="M714" t="s">
        <v>2559</v>
      </c>
      <c r="N714" s="2">
        <v>46474</v>
      </c>
    </row>
    <row r="715" spans="1:14" ht="49.5" hidden="1" x14ac:dyDescent="0.3">
      <c r="A715">
        <v>2461</v>
      </c>
      <c r="B715">
        <v>937324</v>
      </c>
      <c r="C715" t="s">
        <v>2555</v>
      </c>
      <c r="D715" t="s">
        <v>2566</v>
      </c>
      <c r="E715" t="s">
        <v>14</v>
      </c>
      <c r="F715" t="s">
        <v>2567</v>
      </c>
      <c r="G715" t="s">
        <v>154</v>
      </c>
      <c r="H715" t="s">
        <v>154</v>
      </c>
      <c r="I715" t="s">
        <v>155</v>
      </c>
      <c r="J715" t="s">
        <v>29</v>
      </c>
      <c r="K715" s="1" t="s">
        <v>2568</v>
      </c>
      <c r="L715" t="s">
        <v>29</v>
      </c>
      <c r="M715" t="s">
        <v>2559</v>
      </c>
      <c r="N715" s="2">
        <v>46474</v>
      </c>
    </row>
    <row r="716" spans="1:14" ht="33" hidden="1" x14ac:dyDescent="0.3">
      <c r="A716">
        <v>2461</v>
      </c>
      <c r="B716">
        <v>937324</v>
      </c>
      <c r="C716" t="s">
        <v>2555</v>
      </c>
      <c r="D716" t="s">
        <v>2569</v>
      </c>
      <c r="E716" t="s">
        <v>14</v>
      </c>
      <c r="F716" t="s">
        <v>2067</v>
      </c>
      <c r="G716" t="s">
        <v>154</v>
      </c>
      <c r="H716" t="s">
        <v>154</v>
      </c>
      <c r="I716" t="s">
        <v>155</v>
      </c>
      <c r="J716" t="s">
        <v>29</v>
      </c>
      <c r="K716" s="1" t="s">
        <v>2570</v>
      </c>
      <c r="L716" t="s">
        <v>29</v>
      </c>
      <c r="M716" t="s">
        <v>2559</v>
      </c>
      <c r="N716" s="2">
        <v>46474</v>
      </c>
    </row>
    <row r="717" spans="1:14" ht="82.5" hidden="1" x14ac:dyDescent="0.3">
      <c r="A717">
        <v>2461</v>
      </c>
      <c r="B717">
        <v>937324</v>
      </c>
      <c r="C717" t="s">
        <v>2555</v>
      </c>
      <c r="D717" t="s">
        <v>2571</v>
      </c>
      <c r="E717" t="s">
        <v>162</v>
      </c>
      <c r="F717" t="s">
        <v>563</v>
      </c>
      <c r="G717" t="s">
        <v>154</v>
      </c>
      <c r="H717" t="s">
        <v>154</v>
      </c>
      <c r="I717" t="s">
        <v>155</v>
      </c>
      <c r="J717" t="s">
        <v>29</v>
      </c>
      <c r="K717" s="1" t="s">
        <v>2572</v>
      </c>
      <c r="L717" t="s">
        <v>29</v>
      </c>
      <c r="M717" t="s">
        <v>2559</v>
      </c>
      <c r="N717" s="2">
        <v>46474</v>
      </c>
    </row>
    <row r="718" spans="1:14" ht="66" hidden="1" x14ac:dyDescent="0.3">
      <c r="A718">
        <v>2461</v>
      </c>
      <c r="B718">
        <v>937324</v>
      </c>
      <c r="C718" t="s">
        <v>2555</v>
      </c>
      <c r="D718" t="s">
        <v>2283</v>
      </c>
      <c r="E718" t="s">
        <v>14</v>
      </c>
      <c r="F718" t="s">
        <v>1515</v>
      </c>
      <c r="G718" t="s">
        <v>154</v>
      </c>
      <c r="H718" t="s">
        <v>154</v>
      </c>
      <c r="I718" t="s">
        <v>155</v>
      </c>
      <c r="J718" t="s">
        <v>29</v>
      </c>
      <c r="K718" s="1" t="s">
        <v>2573</v>
      </c>
      <c r="L718" t="s">
        <v>29</v>
      </c>
      <c r="M718" t="s">
        <v>2559</v>
      </c>
      <c r="N718" s="2">
        <v>46474</v>
      </c>
    </row>
    <row r="719" spans="1:14" ht="115.5" hidden="1" x14ac:dyDescent="0.3">
      <c r="A719">
        <v>2461</v>
      </c>
      <c r="B719">
        <v>937324</v>
      </c>
      <c r="C719" t="s">
        <v>2555</v>
      </c>
      <c r="D719" t="s">
        <v>2574</v>
      </c>
      <c r="E719" t="s">
        <v>14</v>
      </c>
      <c r="F719" t="s">
        <v>1393</v>
      </c>
      <c r="G719" t="s">
        <v>154</v>
      </c>
      <c r="H719" t="s">
        <v>154</v>
      </c>
      <c r="I719" t="s">
        <v>155</v>
      </c>
      <c r="J719" t="s">
        <v>29</v>
      </c>
      <c r="K719" s="1" t="s">
        <v>2575</v>
      </c>
      <c r="L719" t="s">
        <v>29</v>
      </c>
      <c r="M719" t="s">
        <v>2559</v>
      </c>
      <c r="N719" s="2">
        <v>46474</v>
      </c>
    </row>
    <row r="720" spans="1:14" ht="33" hidden="1" x14ac:dyDescent="0.3">
      <c r="A720">
        <v>2506</v>
      </c>
      <c r="B720">
        <v>161125</v>
      </c>
      <c r="C720" t="s">
        <v>2576</v>
      </c>
      <c r="D720" t="s">
        <v>2577</v>
      </c>
      <c r="E720" t="s">
        <v>14</v>
      </c>
      <c r="F720" t="s">
        <v>1603</v>
      </c>
      <c r="G720" t="s">
        <v>624</v>
      </c>
      <c r="H720" t="s">
        <v>624</v>
      </c>
      <c r="I720" t="s">
        <v>155</v>
      </c>
      <c r="J720" s="1" t="s">
        <v>2578</v>
      </c>
      <c r="K720" s="1" t="s">
        <v>2579</v>
      </c>
      <c r="L720" t="s">
        <v>29</v>
      </c>
      <c r="M720" t="s">
        <v>2580</v>
      </c>
      <c r="N720" s="2">
        <v>45660</v>
      </c>
    </row>
    <row r="721" spans="1:14" ht="33" hidden="1" x14ac:dyDescent="0.3">
      <c r="A721">
        <v>2506</v>
      </c>
      <c r="B721">
        <v>161125</v>
      </c>
      <c r="C721" t="s">
        <v>2576</v>
      </c>
      <c r="D721" t="s">
        <v>2581</v>
      </c>
      <c r="E721" t="s">
        <v>14</v>
      </c>
      <c r="F721" t="s">
        <v>2582</v>
      </c>
      <c r="G721" t="s">
        <v>624</v>
      </c>
      <c r="H721" t="s">
        <v>624</v>
      </c>
      <c r="I721" t="s">
        <v>155</v>
      </c>
      <c r="J721" t="s">
        <v>624</v>
      </c>
      <c r="K721" s="1" t="s">
        <v>2583</v>
      </c>
      <c r="L721" t="s">
        <v>29</v>
      </c>
      <c r="M721" t="s">
        <v>2584</v>
      </c>
      <c r="N721" s="2">
        <v>45660</v>
      </c>
    </row>
    <row r="722" spans="1:14" ht="33" hidden="1" x14ac:dyDescent="0.3">
      <c r="A722">
        <v>2506</v>
      </c>
      <c r="B722">
        <v>161125</v>
      </c>
      <c r="C722" t="s">
        <v>2576</v>
      </c>
      <c r="D722" t="s">
        <v>2585</v>
      </c>
      <c r="E722" t="s">
        <v>14</v>
      </c>
      <c r="F722" t="s">
        <v>921</v>
      </c>
      <c r="G722" t="s">
        <v>624</v>
      </c>
      <c r="H722" t="s">
        <v>624</v>
      </c>
      <c r="I722" t="s">
        <v>155</v>
      </c>
      <c r="J722" t="s">
        <v>624</v>
      </c>
      <c r="K722" s="1" t="s">
        <v>2586</v>
      </c>
      <c r="L722" t="s">
        <v>2587</v>
      </c>
      <c r="M722" t="s">
        <v>1001</v>
      </c>
      <c r="N722" s="2">
        <v>45747</v>
      </c>
    </row>
    <row r="723" spans="1:14" ht="33" hidden="1" x14ac:dyDescent="0.3">
      <c r="A723">
        <v>2506</v>
      </c>
      <c r="B723">
        <v>161125</v>
      </c>
      <c r="C723" t="s">
        <v>2576</v>
      </c>
      <c r="D723" t="s">
        <v>2588</v>
      </c>
      <c r="E723" t="s">
        <v>14</v>
      </c>
      <c r="F723" t="s">
        <v>1128</v>
      </c>
      <c r="G723" t="s">
        <v>624</v>
      </c>
      <c r="H723" t="s">
        <v>624</v>
      </c>
      <c r="I723" t="s">
        <v>155</v>
      </c>
      <c r="J723" t="s">
        <v>624</v>
      </c>
      <c r="K723" s="1" t="s">
        <v>2589</v>
      </c>
      <c r="L723" t="s">
        <v>29</v>
      </c>
      <c r="M723" t="s">
        <v>199</v>
      </c>
      <c r="N723" s="2">
        <v>45660</v>
      </c>
    </row>
    <row r="724" spans="1:14" ht="49.5" hidden="1" x14ac:dyDescent="0.3">
      <c r="A724">
        <v>2506</v>
      </c>
      <c r="B724">
        <v>161125</v>
      </c>
      <c r="C724" t="s">
        <v>2576</v>
      </c>
      <c r="D724" t="s">
        <v>2590</v>
      </c>
      <c r="E724" t="s">
        <v>14</v>
      </c>
      <c r="F724" t="s">
        <v>1165</v>
      </c>
      <c r="G724" t="s">
        <v>154</v>
      </c>
      <c r="H724" t="s">
        <v>154</v>
      </c>
      <c r="I724" t="s">
        <v>155</v>
      </c>
      <c r="J724" t="s">
        <v>154</v>
      </c>
      <c r="K724" s="1" t="s">
        <v>2591</v>
      </c>
      <c r="L724" t="s">
        <v>29</v>
      </c>
      <c r="M724" t="s">
        <v>447</v>
      </c>
      <c r="N724" s="2">
        <v>45747</v>
      </c>
    </row>
    <row r="725" spans="1:14" ht="33" hidden="1" x14ac:dyDescent="0.3">
      <c r="A725">
        <v>2506</v>
      </c>
      <c r="B725">
        <v>161125</v>
      </c>
      <c r="C725" t="s">
        <v>2576</v>
      </c>
      <c r="D725" t="s">
        <v>2592</v>
      </c>
      <c r="E725" t="s">
        <v>14</v>
      </c>
      <c r="F725" t="s">
        <v>2593</v>
      </c>
      <c r="G725" s="1" t="s">
        <v>2594</v>
      </c>
      <c r="H725" t="s">
        <v>154</v>
      </c>
      <c r="I725" t="s">
        <v>155</v>
      </c>
      <c r="J725" s="1" t="s">
        <v>2594</v>
      </c>
      <c r="K725" s="1" t="s">
        <v>2595</v>
      </c>
      <c r="L725" t="s">
        <v>29</v>
      </c>
      <c r="M725" t="s">
        <v>199</v>
      </c>
      <c r="N725" s="2">
        <v>46112</v>
      </c>
    </row>
    <row r="726" spans="1:14" ht="49.5" hidden="1" x14ac:dyDescent="0.3">
      <c r="A726">
        <v>2506</v>
      </c>
      <c r="B726">
        <v>161125</v>
      </c>
      <c r="C726" t="s">
        <v>2576</v>
      </c>
      <c r="D726" t="s">
        <v>2596</v>
      </c>
      <c r="E726" t="s">
        <v>14</v>
      </c>
      <c r="F726" t="s">
        <v>1194</v>
      </c>
      <c r="G726" s="1" t="s">
        <v>2594</v>
      </c>
      <c r="H726" t="s">
        <v>154</v>
      </c>
      <c r="I726" t="s">
        <v>155</v>
      </c>
      <c r="J726" s="1" t="s">
        <v>2594</v>
      </c>
      <c r="K726" s="1" t="s">
        <v>2597</v>
      </c>
      <c r="L726" t="s">
        <v>29</v>
      </c>
      <c r="M726" t="s">
        <v>1001</v>
      </c>
      <c r="N726" s="2">
        <v>45747</v>
      </c>
    </row>
    <row r="727" spans="1:14" ht="49.5" hidden="1" x14ac:dyDescent="0.3">
      <c r="A727">
        <v>2506</v>
      </c>
      <c r="B727">
        <v>161125</v>
      </c>
      <c r="C727" t="s">
        <v>2576</v>
      </c>
      <c r="D727" t="s">
        <v>2598</v>
      </c>
      <c r="E727" t="s">
        <v>14</v>
      </c>
      <c r="F727" t="s">
        <v>1692</v>
      </c>
      <c r="G727" s="1" t="s">
        <v>2594</v>
      </c>
      <c r="H727" t="s">
        <v>154</v>
      </c>
      <c r="I727" t="s">
        <v>155</v>
      </c>
      <c r="J727" s="1" t="s">
        <v>2594</v>
      </c>
      <c r="K727" s="1" t="s">
        <v>2599</v>
      </c>
      <c r="L727" t="s">
        <v>29</v>
      </c>
      <c r="M727" t="s">
        <v>1739</v>
      </c>
      <c r="N727" s="2">
        <v>45747</v>
      </c>
    </row>
    <row r="728" spans="1:14" ht="49.5" hidden="1" x14ac:dyDescent="0.3">
      <c r="A728">
        <v>2506</v>
      </c>
      <c r="B728">
        <v>161125</v>
      </c>
      <c r="C728" t="s">
        <v>2576</v>
      </c>
      <c r="D728" t="s">
        <v>2600</v>
      </c>
      <c r="E728" t="s">
        <v>162</v>
      </c>
      <c r="F728" t="s">
        <v>1050</v>
      </c>
      <c r="G728" t="s">
        <v>154</v>
      </c>
      <c r="H728" t="s">
        <v>154</v>
      </c>
      <c r="I728" t="s">
        <v>155</v>
      </c>
      <c r="J728" t="s">
        <v>154</v>
      </c>
      <c r="K728" s="1" t="s">
        <v>2601</v>
      </c>
      <c r="L728" t="s">
        <v>29</v>
      </c>
      <c r="M728" t="s">
        <v>603</v>
      </c>
      <c r="N728" s="2">
        <v>45747</v>
      </c>
    </row>
    <row r="729" spans="1:14" ht="49.5" x14ac:dyDescent="0.3">
      <c r="A729">
        <v>2545</v>
      </c>
      <c r="B729">
        <v>361008</v>
      </c>
      <c r="C729" t="s">
        <v>2602</v>
      </c>
      <c r="D729" t="s">
        <v>2603</v>
      </c>
      <c r="E729" t="s">
        <v>14</v>
      </c>
      <c r="F729" t="s">
        <v>84</v>
      </c>
      <c r="G729" t="s">
        <v>450</v>
      </c>
      <c r="H729" t="s">
        <v>17</v>
      </c>
      <c r="I729" t="s">
        <v>18</v>
      </c>
      <c r="J729" t="s">
        <v>450</v>
      </c>
      <c r="K729" s="1" t="s">
        <v>2604</v>
      </c>
      <c r="L729" t="s">
        <v>2125</v>
      </c>
      <c r="M729" t="s">
        <v>2393</v>
      </c>
      <c r="N729" s="2">
        <v>46112</v>
      </c>
    </row>
    <row r="730" spans="1:14" ht="49.5" x14ac:dyDescent="0.3">
      <c r="A730">
        <v>2545</v>
      </c>
      <c r="B730">
        <v>361008</v>
      </c>
      <c r="C730" t="s">
        <v>2602</v>
      </c>
      <c r="D730" t="s">
        <v>2605</v>
      </c>
      <c r="E730" t="s">
        <v>14</v>
      </c>
      <c r="F730" t="s">
        <v>236</v>
      </c>
      <c r="G730" t="s">
        <v>2606</v>
      </c>
      <c r="H730" t="s">
        <v>26</v>
      </c>
      <c r="I730" t="s">
        <v>18</v>
      </c>
      <c r="J730" t="s">
        <v>2607</v>
      </c>
      <c r="K730" s="1" t="s">
        <v>2608</v>
      </c>
      <c r="L730" t="s">
        <v>29</v>
      </c>
      <c r="M730" t="s">
        <v>2024</v>
      </c>
      <c r="N730" t="s">
        <v>29</v>
      </c>
    </row>
    <row r="731" spans="1:14" ht="49.5" x14ac:dyDescent="0.3">
      <c r="A731">
        <v>2545</v>
      </c>
      <c r="B731">
        <v>361008</v>
      </c>
      <c r="C731" t="s">
        <v>2602</v>
      </c>
      <c r="D731" t="s">
        <v>2609</v>
      </c>
      <c r="E731" t="s">
        <v>14</v>
      </c>
      <c r="F731" t="s">
        <v>840</v>
      </c>
      <c r="G731" t="s">
        <v>2606</v>
      </c>
      <c r="H731" t="s">
        <v>26</v>
      </c>
      <c r="I731" t="s">
        <v>18</v>
      </c>
      <c r="J731" t="s">
        <v>1919</v>
      </c>
      <c r="K731" s="1" t="s">
        <v>2610</v>
      </c>
      <c r="L731" t="s">
        <v>29</v>
      </c>
      <c r="M731" t="s">
        <v>2611</v>
      </c>
      <c r="N731" t="s">
        <v>29</v>
      </c>
    </row>
    <row r="732" spans="1:14" ht="49.5" x14ac:dyDescent="0.3">
      <c r="A732">
        <v>2545</v>
      </c>
      <c r="B732">
        <v>361008</v>
      </c>
      <c r="C732" t="s">
        <v>2602</v>
      </c>
      <c r="D732" t="s">
        <v>640</v>
      </c>
      <c r="E732" t="s">
        <v>14</v>
      </c>
      <c r="F732" t="s">
        <v>163</v>
      </c>
      <c r="G732" t="s">
        <v>2606</v>
      </c>
      <c r="H732" t="s">
        <v>26</v>
      </c>
      <c r="I732" t="s">
        <v>18</v>
      </c>
      <c r="J732" t="s">
        <v>1272</v>
      </c>
      <c r="K732" s="1" t="s">
        <v>2612</v>
      </c>
      <c r="L732" t="s">
        <v>29</v>
      </c>
      <c r="M732" t="s">
        <v>34</v>
      </c>
      <c r="N732" t="s">
        <v>29</v>
      </c>
    </row>
    <row r="733" spans="1:14" ht="66" x14ac:dyDescent="0.3">
      <c r="A733">
        <v>2545</v>
      </c>
      <c r="B733">
        <v>361008</v>
      </c>
      <c r="C733" t="s">
        <v>2602</v>
      </c>
      <c r="D733" t="s">
        <v>2613</v>
      </c>
      <c r="E733" t="s">
        <v>14</v>
      </c>
      <c r="F733" t="s">
        <v>1759</v>
      </c>
      <c r="G733" t="s">
        <v>2606</v>
      </c>
      <c r="H733" t="s">
        <v>26</v>
      </c>
      <c r="I733" t="s">
        <v>18</v>
      </c>
      <c r="J733" t="s">
        <v>2614</v>
      </c>
      <c r="K733" s="1" t="s">
        <v>2615</v>
      </c>
      <c r="L733" t="s">
        <v>29</v>
      </c>
      <c r="M733" t="s">
        <v>34</v>
      </c>
      <c r="N733" t="s">
        <v>29</v>
      </c>
    </row>
    <row r="734" spans="1:14" ht="49.5" x14ac:dyDescent="0.3">
      <c r="A734">
        <v>2545</v>
      </c>
      <c r="B734">
        <v>361008</v>
      </c>
      <c r="C734" t="s">
        <v>2602</v>
      </c>
      <c r="D734" s="1" t="s">
        <v>2616</v>
      </c>
      <c r="E734" t="s">
        <v>14</v>
      </c>
      <c r="F734" t="s">
        <v>905</v>
      </c>
      <c r="G734" t="s">
        <v>2606</v>
      </c>
      <c r="H734" t="s">
        <v>26</v>
      </c>
      <c r="I734" t="s">
        <v>18</v>
      </c>
      <c r="J734" t="s">
        <v>1919</v>
      </c>
      <c r="K734" s="1" t="s">
        <v>2617</v>
      </c>
      <c r="L734" t="s">
        <v>29</v>
      </c>
      <c r="M734" t="s">
        <v>2024</v>
      </c>
      <c r="N734" t="s">
        <v>29</v>
      </c>
    </row>
    <row r="735" spans="1:14" ht="49.5" x14ac:dyDescent="0.3">
      <c r="A735">
        <v>2545</v>
      </c>
      <c r="B735">
        <v>361008</v>
      </c>
      <c r="C735" t="s">
        <v>2602</v>
      </c>
      <c r="D735" t="s">
        <v>2618</v>
      </c>
      <c r="E735" t="s">
        <v>14</v>
      </c>
      <c r="F735" t="s">
        <v>209</v>
      </c>
      <c r="G735" t="s">
        <v>2606</v>
      </c>
      <c r="H735" t="s">
        <v>26</v>
      </c>
      <c r="I735" t="s">
        <v>18</v>
      </c>
      <c r="J735" t="s">
        <v>1272</v>
      </c>
      <c r="K735" s="1" t="s">
        <v>2619</v>
      </c>
      <c r="L735" t="s">
        <v>29</v>
      </c>
      <c r="M735" t="s">
        <v>2024</v>
      </c>
      <c r="N735" t="s">
        <v>29</v>
      </c>
    </row>
    <row r="736" spans="1:14" ht="49.5" x14ac:dyDescent="0.3">
      <c r="A736">
        <v>2545</v>
      </c>
      <c r="B736">
        <v>361008</v>
      </c>
      <c r="C736" t="s">
        <v>2602</v>
      </c>
      <c r="D736" t="s">
        <v>2620</v>
      </c>
      <c r="E736" t="s">
        <v>14</v>
      </c>
      <c r="F736" t="s">
        <v>100</v>
      </c>
      <c r="G736" t="s">
        <v>2621</v>
      </c>
      <c r="H736" t="s">
        <v>17</v>
      </c>
      <c r="I736" t="s">
        <v>18</v>
      </c>
      <c r="J736" t="s">
        <v>2305</v>
      </c>
      <c r="K736" s="1" t="s">
        <v>2622</v>
      </c>
      <c r="L736" t="s">
        <v>2125</v>
      </c>
      <c r="M736" t="s">
        <v>2393</v>
      </c>
      <c r="N736" s="2">
        <v>46112</v>
      </c>
    </row>
    <row r="737" spans="1:14" ht="49.5" x14ac:dyDescent="0.3">
      <c r="A737">
        <v>2545</v>
      </c>
      <c r="B737">
        <v>361008</v>
      </c>
      <c r="C737" t="s">
        <v>2602</v>
      </c>
      <c r="D737" t="s">
        <v>2623</v>
      </c>
      <c r="E737" t="s">
        <v>14</v>
      </c>
      <c r="F737" t="s">
        <v>251</v>
      </c>
      <c r="G737" t="s">
        <v>2621</v>
      </c>
      <c r="H737" t="s">
        <v>17</v>
      </c>
      <c r="I737" t="s">
        <v>18</v>
      </c>
      <c r="J737" t="s">
        <v>2624</v>
      </c>
      <c r="K737" s="1" t="s">
        <v>2625</v>
      </c>
      <c r="L737" t="s">
        <v>2125</v>
      </c>
      <c r="M737" t="s">
        <v>2393</v>
      </c>
      <c r="N737" s="2">
        <v>46112</v>
      </c>
    </row>
    <row r="738" spans="1:14" ht="49.5" x14ac:dyDescent="0.3">
      <c r="A738">
        <v>2545</v>
      </c>
      <c r="B738">
        <v>361008</v>
      </c>
      <c r="C738" t="s">
        <v>2602</v>
      </c>
      <c r="D738" t="s">
        <v>2626</v>
      </c>
      <c r="E738" t="s">
        <v>14</v>
      </c>
      <c r="F738" t="s">
        <v>2627</v>
      </c>
      <c r="G738" t="s">
        <v>456</v>
      </c>
      <c r="H738" t="s">
        <v>624</v>
      </c>
      <c r="I738" t="s">
        <v>155</v>
      </c>
      <c r="J738" t="s">
        <v>29</v>
      </c>
      <c r="K738" s="1" t="s">
        <v>2628</v>
      </c>
      <c r="L738" s="1" t="s">
        <v>531</v>
      </c>
      <c r="M738" t="s">
        <v>2393</v>
      </c>
      <c r="N738" s="2">
        <v>46112</v>
      </c>
    </row>
    <row r="739" spans="1:14" ht="49.5" x14ac:dyDescent="0.3">
      <c r="A739">
        <v>2545</v>
      </c>
      <c r="B739">
        <v>361008</v>
      </c>
      <c r="C739" t="s">
        <v>2602</v>
      </c>
      <c r="D739" t="s">
        <v>2629</v>
      </c>
      <c r="E739" t="s">
        <v>14</v>
      </c>
      <c r="F739" t="s">
        <v>1050</v>
      </c>
      <c r="G739" t="s">
        <v>456</v>
      </c>
      <c r="H739" t="s">
        <v>154</v>
      </c>
      <c r="I739" t="s">
        <v>155</v>
      </c>
      <c r="J739" s="1" t="s">
        <v>2630</v>
      </c>
      <c r="K739" s="1" t="s">
        <v>2631</v>
      </c>
      <c r="L739" t="s">
        <v>2125</v>
      </c>
      <c r="M739" t="s">
        <v>2393</v>
      </c>
      <c r="N739" s="2">
        <v>46112</v>
      </c>
    </row>
    <row r="740" spans="1:14" ht="49.5" x14ac:dyDescent="0.3">
      <c r="A740">
        <v>2545</v>
      </c>
      <c r="B740">
        <v>361008</v>
      </c>
      <c r="C740" t="s">
        <v>2602</v>
      </c>
      <c r="D740" t="s">
        <v>2632</v>
      </c>
      <c r="E740" t="s">
        <v>162</v>
      </c>
      <c r="F740" t="s">
        <v>296</v>
      </c>
      <c r="G740" t="s">
        <v>456</v>
      </c>
      <c r="H740" t="s">
        <v>154</v>
      </c>
      <c r="I740" t="s">
        <v>155</v>
      </c>
      <c r="J740" s="1" t="s">
        <v>2633</v>
      </c>
      <c r="K740" s="1" t="s">
        <v>2634</v>
      </c>
      <c r="L740" t="s">
        <v>2125</v>
      </c>
      <c r="M740" t="s">
        <v>2393</v>
      </c>
      <c r="N740" s="2">
        <v>46112</v>
      </c>
    </row>
    <row r="741" spans="1:14" ht="49.5" x14ac:dyDescent="0.3">
      <c r="A741">
        <v>2545</v>
      </c>
      <c r="B741">
        <v>361008</v>
      </c>
      <c r="C741" t="s">
        <v>2602</v>
      </c>
      <c r="D741" t="s">
        <v>2635</v>
      </c>
      <c r="E741" t="s">
        <v>14</v>
      </c>
      <c r="F741" t="s">
        <v>93</v>
      </c>
      <c r="G741" t="s">
        <v>456</v>
      </c>
      <c r="H741" t="s">
        <v>154</v>
      </c>
      <c r="I741" t="s">
        <v>155</v>
      </c>
      <c r="J741" s="1" t="s">
        <v>2636</v>
      </c>
      <c r="K741" s="1" t="s">
        <v>2637</v>
      </c>
      <c r="L741" t="s">
        <v>2125</v>
      </c>
      <c r="M741" t="s">
        <v>2393</v>
      </c>
      <c r="N741" s="2">
        <v>46112</v>
      </c>
    </row>
    <row r="742" spans="1:14" ht="49.5" x14ac:dyDescent="0.3">
      <c r="A742">
        <v>2545</v>
      </c>
      <c r="B742">
        <v>361008</v>
      </c>
      <c r="C742" t="s">
        <v>2602</v>
      </c>
      <c r="D742" t="s">
        <v>2638</v>
      </c>
      <c r="E742" t="s">
        <v>14</v>
      </c>
      <c r="F742" t="s">
        <v>1632</v>
      </c>
      <c r="G742" t="s">
        <v>2621</v>
      </c>
      <c r="H742" t="s">
        <v>26</v>
      </c>
      <c r="I742" t="s">
        <v>18</v>
      </c>
      <c r="J742" t="s">
        <v>2639</v>
      </c>
      <c r="K742" s="1" t="s">
        <v>2640</v>
      </c>
      <c r="L742" t="s">
        <v>29</v>
      </c>
      <c r="M742" t="s">
        <v>2393</v>
      </c>
      <c r="N742" t="s">
        <v>29</v>
      </c>
    </row>
    <row r="743" spans="1:14" ht="49.5" x14ac:dyDescent="0.3">
      <c r="A743">
        <v>2545</v>
      </c>
      <c r="B743">
        <v>361008</v>
      </c>
      <c r="C743" t="s">
        <v>2602</v>
      </c>
      <c r="D743" t="s">
        <v>2641</v>
      </c>
      <c r="E743" t="s">
        <v>14</v>
      </c>
      <c r="F743" t="s">
        <v>63</v>
      </c>
      <c r="G743" t="s">
        <v>2606</v>
      </c>
      <c r="H743" t="s">
        <v>26</v>
      </c>
      <c r="I743" t="s">
        <v>18</v>
      </c>
      <c r="J743" t="s">
        <v>2642</v>
      </c>
      <c r="K743" s="1" t="s">
        <v>2643</v>
      </c>
      <c r="L743" t="s">
        <v>29</v>
      </c>
      <c r="M743" t="s">
        <v>2393</v>
      </c>
      <c r="N743" t="s">
        <v>29</v>
      </c>
    </row>
    <row r="744" spans="1:14" hidden="1" x14ac:dyDescent="0.3">
      <c r="A744">
        <v>2556</v>
      </c>
      <c r="B744">
        <v>119140</v>
      </c>
      <c r="C744" t="s">
        <v>2644</v>
      </c>
      <c r="D744" t="s">
        <v>2645</v>
      </c>
      <c r="E744" t="s">
        <v>14</v>
      </c>
      <c r="F744" t="s">
        <v>274</v>
      </c>
      <c r="G744" t="s">
        <v>16</v>
      </c>
      <c r="H744" t="s">
        <v>17</v>
      </c>
      <c r="I744" t="s">
        <v>18</v>
      </c>
      <c r="J744" t="s">
        <v>450</v>
      </c>
      <c r="K744" t="s">
        <v>2646</v>
      </c>
      <c r="L744" t="s">
        <v>2647</v>
      </c>
      <c r="M744" t="s">
        <v>2648</v>
      </c>
      <c r="N744" s="2">
        <v>46476</v>
      </c>
    </row>
    <row r="745" spans="1:14" ht="49.5" hidden="1" x14ac:dyDescent="0.3">
      <c r="A745">
        <v>2556</v>
      </c>
      <c r="B745">
        <v>119140</v>
      </c>
      <c r="C745" t="s">
        <v>2644</v>
      </c>
      <c r="D745" t="s">
        <v>2649</v>
      </c>
      <c r="E745" t="s">
        <v>14</v>
      </c>
      <c r="F745" t="s">
        <v>946</v>
      </c>
      <c r="G745" t="s">
        <v>456</v>
      </c>
      <c r="H745" t="s">
        <v>26</v>
      </c>
      <c r="I745" t="s">
        <v>18</v>
      </c>
      <c r="J745" t="s">
        <v>2650</v>
      </c>
      <c r="K745" s="1" t="s">
        <v>2651</v>
      </c>
      <c r="L745" t="s">
        <v>29</v>
      </c>
      <c r="M745" t="s">
        <v>2652</v>
      </c>
      <c r="N745" t="s">
        <v>29</v>
      </c>
    </row>
    <row r="746" spans="1:14" ht="49.5" hidden="1" x14ac:dyDescent="0.3">
      <c r="A746">
        <v>2556</v>
      </c>
      <c r="B746">
        <v>119140</v>
      </c>
      <c r="C746" t="s">
        <v>2644</v>
      </c>
      <c r="D746" t="s">
        <v>2653</v>
      </c>
      <c r="E746" t="s">
        <v>14</v>
      </c>
      <c r="F746" t="s">
        <v>311</v>
      </c>
      <c r="G746" s="1" t="s">
        <v>1693</v>
      </c>
      <c r="H746" t="s">
        <v>26</v>
      </c>
      <c r="I746" t="s">
        <v>18</v>
      </c>
      <c r="J746" t="s">
        <v>584</v>
      </c>
      <c r="K746" s="1" t="s">
        <v>2654</v>
      </c>
      <c r="L746" t="s">
        <v>29</v>
      </c>
      <c r="M746" t="s">
        <v>2655</v>
      </c>
      <c r="N746" t="s">
        <v>29</v>
      </c>
    </row>
    <row r="747" spans="1:14" ht="49.5" hidden="1" x14ac:dyDescent="0.3">
      <c r="A747">
        <v>2556</v>
      </c>
      <c r="B747">
        <v>119140</v>
      </c>
      <c r="C747" t="s">
        <v>2644</v>
      </c>
      <c r="D747" t="s">
        <v>2656</v>
      </c>
      <c r="E747" t="s">
        <v>14</v>
      </c>
      <c r="F747" t="s">
        <v>158</v>
      </c>
      <c r="G747" t="s">
        <v>456</v>
      </c>
      <c r="H747" t="s">
        <v>26</v>
      </c>
      <c r="I747" t="s">
        <v>18</v>
      </c>
      <c r="J747" t="s">
        <v>2657</v>
      </c>
      <c r="K747" s="1" t="s">
        <v>2658</v>
      </c>
      <c r="L747" t="s">
        <v>29</v>
      </c>
      <c r="M747" t="s">
        <v>2659</v>
      </c>
      <c r="N747" t="s">
        <v>29</v>
      </c>
    </row>
    <row r="748" spans="1:14" ht="49.5" hidden="1" x14ac:dyDescent="0.3">
      <c r="A748">
        <v>2556</v>
      </c>
      <c r="B748">
        <v>119140</v>
      </c>
      <c r="C748" t="s">
        <v>2644</v>
      </c>
      <c r="D748" t="s">
        <v>2660</v>
      </c>
      <c r="E748" t="s">
        <v>14</v>
      </c>
      <c r="F748" t="s">
        <v>246</v>
      </c>
      <c r="G748" t="s">
        <v>456</v>
      </c>
      <c r="H748" t="s">
        <v>26</v>
      </c>
      <c r="I748" t="s">
        <v>18</v>
      </c>
      <c r="J748" t="s">
        <v>2661</v>
      </c>
      <c r="K748" s="1" t="s">
        <v>2662</v>
      </c>
      <c r="L748" t="s">
        <v>29</v>
      </c>
      <c r="M748" t="s">
        <v>2511</v>
      </c>
      <c r="N748" t="s">
        <v>29</v>
      </c>
    </row>
    <row r="749" spans="1:14" ht="49.5" hidden="1" x14ac:dyDescent="0.3">
      <c r="A749">
        <v>2556</v>
      </c>
      <c r="B749">
        <v>119140</v>
      </c>
      <c r="C749" t="s">
        <v>2644</v>
      </c>
      <c r="D749" t="s">
        <v>1417</v>
      </c>
      <c r="E749" t="s">
        <v>14</v>
      </c>
      <c r="F749" t="s">
        <v>1517</v>
      </c>
      <c r="G749" t="s">
        <v>456</v>
      </c>
      <c r="H749" t="s">
        <v>26</v>
      </c>
      <c r="I749" t="s">
        <v>18</v>
      </c>
      <c r="J749" t="s">
        <v>2663</v>
      </c>
      <c r="K749" s="1" t="s">
        <v>2664</v>
      </c>
      <c r="L749" t="s">
        <v>29</v>
      </c>
      <c r="M749" t="s">
        <v>2665</v>
      </c>
      <c r="N749" t="s">
        <v>29</v>
      </c>
    </row>
    <row r="750" spans="1:14" ht="49.5" hidden="1" x14ac:dyDescent="0.3">
      <c r="A750">
        <v>2556</v>
      </c>
      <c r="B750">
        <v>119140</v>
      </c>
      <c r="C750" t="s">
        <v>2644</v>
      </c>
      <c r="D750" t="s">
        <v>2666</v>
      </c>
      <c r="E750" t="s">
        <v>14</v>
      </c>
      <c r="F750" t="s">
        <v>416</v>
      </c>
      <c r="G750" t="s">
        <v>456</v>
      </c>
      <c r="H750" t="s">
        <v>26</v>
      </c>
      <c r="I750" t="s">
        <v>18</v>
      </c>
      <c r="J750" t="s">
        <v>2667</v>
      </c>
      <c r="K750" s="1" t="s">
        <v>2668</v>
      </c>
      <c r="L750" t="s">
        <v>29</v>
      </c>
      <c r="M750" t="s">
        <v>2669</v>
      </c>
      <c r="N750" t="s">
        <v>29</v>
      </c>
    </row>
    <row r="751" spans="1:14" ht="49.5" hidden="1" x14ac:dyDescent="0.3">
      <c r="A751">
        <v>2556</v>
      </c>
      <c r="B751">
        <v>119140</v>
      </c>
      <c r="C751" t="s">
        <v>2644</v>
      </c>
      <c r="D751" t="s">
        <v>2670</v>
      </c>
      <c r="E751" t="s">
        <v>14</v>
      </c>
      <c r="F751" t="s">
        <v>317</v>
      </c>
      <c r="G751" t="s">
        <v>456</v>
      </c>
      <c r="H751" t="s">
        <v>26</v>
      </c>
      <c r="I751" t="s">
        <v>18</v>
      </c>
      <c r="J751" t="s">
        <v>2650</v>
      </c>
      <c r="K751" s="1" t="s">
        <v>2671</v>
      </c>
      <c r="L751" t="s">
        <v>29</v>
      </c>
      <c r="M751" t="s">
        <v>2672</v>
      </c>
      <c r="N751" t="s">
        <v>29</v>
      </c>
    </row>
    <row r="752" spans="1:14" ht="82.5" hidden="1" x14ac:dyDescent="0.3">
      <c r="A752">
        <v>2556</v>
      </c>
      <c r="B752">
        <v>119140</v>
      </c>
      <c r="C752" t="s">
        <v>2644</v>
      </c>
      <c r="D752" t="s">
        <v>2673</v>
      </c>
      <c r="E752" t="s">
        <v>14</v>
      </c>
      <c r="F752" t="s">
        <v>2674</v>
      </c>
      <c r="G752" t="s">
        <v>73</v>
      </c>
      <c r="H752" t="s">
        <v>17</v>
      </c>
      <c r="I752" t="s">
        <v>18</v>
      </c>
      <c r="J752" t="s">
        <v>1464</v>
      </c>
      <c r="K752" s="1" t="s">
        <v>2675</v>
      </c>
      <c r="L752" t="s">
        <v>2125</v>
      </c>
      <c r="M752" t="s">
        <v>2676</v>
      </c>
      <c r="N752" s="2">
        <v>46476</v>
      </c>
    </row>
    <row r="753" spans="1:14" ht="33" hidden="1" x14ac:dyDescent="0.3">
      <c r="A753">
        <v>2556</v>
      </c>
      <c r="B753">
        <v>119140</v>
      </c>
      <c r="C753" t="s">
        <v>2644</v>
      </c>
      <c r="D753" t="s">
        <v>2677</v>
      </c>
      <c r="E753" t="s">
        <v>14</v>
      </c>
      <c r="F753" t="s">
        <v>2567</v>
      </c>
      <c r="G753" t="s">
        <v>409</v>
      </c>
      <c r="H753" t="s">
        <v>17</v>
      </c>
      <c r="I753" t="s">
        <v>18</v>
      </c>
      <c r="J753" s="1" t="s">
        <v>2678</v>
      </c>
      <c r="K753" s="1" t="s">
        <v>2679</v>
      </c>
      <c r="L753" t="s">
        <v>2125</v>
      </c>
      <c r="M753" t="s">
        <v>2680</v>
      </c>
      <c r="N753" s="2">
        <v>45746</v>
      </c>
    </row>
    <row r="754" spans="1:14" ht="82.5" hidden="1" x14ac:dyDescent="0.3">
      <c r="A754">
        <v>2556</v>
      </c>
      <c r="B754">
        <v>119140</v>
      </c>
      <c r="C754" t="s">
        <v>2644</v>
      </c>
      <c r="D754" t="s">
        <v>2681</v>
      </c>
      <c r="E754" t="s">
        <v>14</v>
      </c>
      <c r="F754" t="s">
        <v>274</v>
      </c>
      <c r="G754" s="1" t="s">
        <v>1751</v>
      </c>
      <c r="H754" t="s">
        <v>17</v>
      </c>
      <c r="I754" t="s">
        <v>18</v>
      </c>
      <c r="J754" t="s">
        <v>2682</v>
      </c>
      <c r="K754" s="1" t="s">
        <v>2683</v>
      </c>
      <c r="L754" t="s">
        <v>2125</v>
      </c>
      <c r="M754" t="s">
        <v>2684</v>
      </c>
      <c r="N754" s="2">
        <v>46476</v>
      </c>
    </row>
    <row r="755" spans="1:14" ht="49.5" hidden="1" x14ac:dyDescent="0.3">
      <c r="A755">
        <v>2556</v>
      </c>
      <c r="B755">
        <v>119140</v>
      </c>
      <c r="C755" t="s">
        <v>2644</v>
      </c>
      <c r="D755" t="s">
        <v>2685</v>
      </c>
      <c r="E755" t="s">
        <v>14</v>
      </c>
      <c r="F755" t="s">
        <v>1863</v>
      </c>
      <c r="G755" s="1" t="s">
        <v>1693</v>
      </c>
      <c r="H755" t="s">
        <v>17</v>
      </c>
      <c r="I755" t="s">
        <v>18</v>
      </c>
      <c r="J755" t="s">
        <v>2686</v>
      </c>
      <c r="K755" s="1" t="s">
        <v>2687</v>
      </c>
      <c r="L755" t="s">
        <v>2125</v>
      </c>
      <c r="M755" t="s">
        <v>2071</v>
      </c>
      <c r="N755" s="2">
        <v>46476</v>
      </c>
    </row>
    <row r="756" spans="1:14" ht="49.5" hidden="1" x14ac:dyDescent="0.3">
      <c r="A756">
        <v>2556</v>
      </c>
      <c r="B756">
        <v>119140</v>
      </c>
      <c r="C756" t="s">
        <v>2644</v>
      </c>
      <c r="D756" t="s">
        <v>2688</v>
      </c>
      <c r="E756" t="s">
        <v>14</v>
      </c>
      <c r="F756" t="s">
        <v>1431</v>
      </c>
      <c r="G756" t="s">
        <v>456</v>
      </c>
      <c r="H756" t="s">
        <v>154</v>
      </c>
      <c r="I756" t="s">
        <v>155</v>
      </c>
      <c r="J756" s="1" t="s">
        <v>2689</v>
      </c>
      <c r="K756" s="1" t="s">
        <v>2690</v>
      </c>
      <c r="L756" t="s">
        <v>2125</v>
      </c>
      <c r="M756" t="s">
        <v>1001</v>
      </c>
      <c r="N756" s="2">
        <v>45747</v>
      </c>
    </row>
    <row r="757" spans="1:14" ht="66" hidden="1" x14ac:dyDescent="0.3">
      <c r="A757">
        <v>2556</v>
      </c>
      <c r="B757">
        <v>119140</v>
      </c>
      <c r="C757" t="s">
        <v>2644</v>
      </c>
      <c r="D757" t="s">
        <v>2691</v>
      </c>
      <c r="E757" t="s">
        <v>14</v>
      </c>
      <c r="F757" t="s">
        <v>921</v>
      </c>
      <c r="G757" t="s">
        <v>456</v>
      </c>
      <c r="H757" t="s">
        <v>154</v>
      </c>
      <c r="I757" t="s">
        <v>155</v>
      </c>
      <c r="J757" s="1" t="s">
        <v>2689</v>
      </c>
      <c r="K757" s="1" t="s">
        <v>2692</v>
      </c>
      <c r="L757" t="s">
        <v>2125</v>
      </c>
      <c r="M757" t="s">
        <v>1001</v>
      </c>
      <c r="N757" s="2">
        <v>45747</v>
      </c>
    </row>
    <row r="758" spans="1:14" ht="99" hidden="1" x14ac:dyDescent="0.3">
      <c r="A758">
        <v>2556</v>
      </c>
      <c r="B758">
        <v>119140</v>
      </c>
      <c r="C758" t="s">
        <v>2644</v>
      </c>
      <c r="D758" t="s">
        <v>2693</v>
      </c>
      <c r="E758" t="s">
        <v>14</v>
      </c>
      <c r="F758" t="s">
        <v>2397</v>
      </c>
      <c r="G758" t="s">
        <v>456</v>
      </c>
      <c r="H758" t="s">
        <v>154</v>
      </c>
      <c r="I758" t="s">
        <v>155</v>
      </c>
      <c r="J758" s="1" t="s">
        <v>2689</v>
      </c>
      <c r="K758" s="1" t="s">
        <v>2694</v>
      </c>
      <c r="L758" t="s">
        <v>2125</v>
      </c>
      <c r="M758" t="s">
        <v>603</v>
      </c>
      <c r="N758" s="2">
        <v>46111</v>
      </c>
    </row>
    <row r="759" spans="1:14" ht="33" hidden="1" x14ac:dyDescent="0.3">
      <c r="A759">
        <v>2556</v>
      </c>
      <c r="B759">
        <v>119140</v>
      </c>
      <c r="C759" t="s">
        <v>2644</v>
      </c>
      <c r="D759" t="s">
        <v>2695</v>
      </c>
      <c r="E759" t="s">
        <v>14</v>
      </c>
      <c r="F759" t="s">
        <v>431</v>
      </c>
      <c r="G759" t="s">
        <v>456</v>
      </c>
      <c r="H759" t="s">
        <v>624</v>
      </c>
      <c r="I759" t="s">
        <v>155</v>
      </c>
      <c r="J759" t="s">
        <v>598</v>
      </c>
      <c r="K759" s="1" t="s">
        <v>2696</v>
      </c>
      <c r="L759" t="s">
        <v>2125</v>
      </c>
      <c r="M759" t="s">
        <v>2697</v>
      </c>
      <c r="N759" s="2">
        <v>46476</v>
      </c>
    </row>
    <row r="760" spans="1:14" ht="49.5" hidden="1" x14ac:dyDescent="0.3">
      <c r="A760">
        <v>2568</v>
      </c>
      <c r="B760">
        <v>164788</v>
      </c>
      <c r="C760" t="s">
        <v>2698</v>
      </c>
      <c r="D760" t="s">
        <v>2699</v>
      </c>
      <c r="E760" t="s">
        <v>14</v>
      </c>
      <c r="F760" t="s">
        <v>176</v>
      </c>
      <c r="G760" t="s">
        <v>16</v>
      </c>
      <c r="H760" t="s">
        <v>17</v>
      </c>
      <c r="I760" t="s">
        <v>18</v>
      </c>
      <c r="J760" s="1" t="s">
        <v>2700</v>
      </c>
      <c r="K760" s="1" t="s">
        <v>2701</v>
      </c>
      <c r="L760" s="1" t="s">
        <v>531</v>
      </c>
      <c r="M760" t="s">
        <v>2702</v>
      </c>
      <c r="N760" s="2">
        <v>46102</v>
      </c>
    </row>
    <row r="761" spans="1:14" ht="33" hidden="1" x14ac:dyDescent="0.3">
      <c r="A761">
        <v>2568</v>
      </c>
      <c r="B761">
        <v>164788</v>
      </c>
      <c r="C761" t="s">
        <v>2698</v>
      </c>
      <c r="D761" t="s">
        <v>2703</v>
      </c>
      <c r="E761" t="s">
        <v>14</v>
      </c>
      <c r="F761" t="s">
        <v>1141</v>
      </c>
      <c r="G761" t="s">
        <v>25</v>
      </c>
      <c r="H761" t="s">
        <v>26</v>
      </c>
      <c r="I761" t="s">
        <v>18</v>
      </c>
      <c r="J761" s="1" t="s">
        <v>2704</v>
      </c>
      <c r="K761" s="1" t="s">
        <v>2705</v>
      </c>
      <c r="L761" s="1" t="s">
        <v>2706</v>
      </c>
      <c r="M761" t="s">
        <v>2707</v>
      </c>
      <c r="N761" t="s">
        <v>29</v>
      </c>
    </row>
    <row r="762" spans="1:14" ht="33" hidden="1" x14ac:dyDescent="0.3">
      <c r="A762">
        <v>2568</v>
      </c>
      <c r="B762">
        <v>164788</v>
      </c>
      <c r="C762" t="s">
        <v>2698</v>
      </c>
      <c r="D762" s="1" t="s">
        <v>2708</v>
      </c>
      <c r="E762" t="s">
        <v>14</v>
      </c>
      <c r="F762" t="s">
        <v>1137</v>
      </c>
      <c r="G762" t="s">
        <v>25</v>
      </c>
      <c r="H762" t="s">
        <v>26</v>
      </c>
      <c r="I762" t="s">
        <v>18</v>
      </c>
      <c r="J762" t="s">
        <v>1787</v>
      </c>
      <c r="K762" s="1" t="s">
        <v>2709</v>
      </c>
      <c r="L762" s="1" t="s">
        <v>2706</v>
      </c>
      <c r="M762" t="s">
        <v>2710</v>
      </c>
      <c r="N762" t="s">
        <v>29</v>
      </c>
    </row>
    <row r="763" spans="1:14" ht="33" hidden="1" x14ac:dyDescent="0.3">
      <c r="A763">
        <v>2568</v>
      </c>
      <c r="B763">
        <v>164788</v>
      </c>
      <c r="C763" t="s">
        <v>2698</v>
      </c>
      <c r="D763" t="s">
        <v>2711</v>
      </c>
      <c r="E763" t="s">
        <v>14</v>
      </c>
      <c r="F763" t="s">
        <v>338</v>
      </c>
      <c r="G763" t="s">
        <v>25</v>
      </c>
      <c r="H763" t="s">
        <v>26</v>
      </c>
      <c r="I763" t="s">
        <v>18</v>
      </c>
      <c r="J763" t="s">
        <v>2712</v>
      </c>
      <c r="K763" s="1" t="s">
        <v>2713</v>
      </c>
      <c r="L763" s="1" t="s">
        <v>2706</v>
      </c>
      <c r="M763" t="s">
        <v>2714</v>
      </c>
      <c r="N763" t="s">
        <v>29</v>
      </c>
    </row>
    <row r="764" spans="1:14" ht="33" hidden="1" x14ac:dyDescent="0.3">
      <c r="A764">
        <v>2568</v>
      </c>
      <c r="B764">
        <v>164788</v>
      </c>
      <c r="C764" t="s">
        <v>2698</v>
      </c>
      <c r="D764" t="s">
        <v>2715</v>
      </c>
      <c r="E764" t="s">
        <v>14</v>
      </c>
      <c r="F764" t="s">
        <v>357</v>
      </c>
      <c r="G764" t="s">
        <v>68</v>
      </c>
      <c r="H764" t="s">
        <v>26</v>
      </c>
      <c r="I764" t="s">
        <v>18</v>
      </c>
      <c r="J764" t="s">
        <v>1242</v>
      </c>
      <c r="K764" s="1" t="s">
        <v>2716</v>
      </c>
      <c r="L764" s="1" t="s">
        <v>2706</v>
      </c>
      <c r="M764" t="s">
        <v>2717</v>
      </c>
      <c r="N764" t="s">
        <v>29</v>
      </c>
    </row>
    <row r="765" spans="1:14" ht="33" hidden="1" x14ac:dyDescent="0.3">
      <c r="A765">
        <v>2568</v>
      </c>
      <c r="B765">
        <v>164788</v>
      </c>
      <c r="C765" t="s">
        <v>2698</v>
      </c>
      <c r="D765" t="s">
        <v>2718</v>
      </c>
      <c r="E765" t="s">
        <v>14</v>
      </c>
      <c r="F765" t="s">
        <v>88</v>
      </c>
      <c r="G765" t="s">
        <v>68</v>
      </c>
      <c r="H765" t="s">
        <v>26</v>
      </c>
      <c r="I765" t="s">
        <v>18</v>
      </c>
      <c r="J765" t="s">
        <v>2719</v>
      </c>
      <c r="K765" s="1" t="s">
        <v>2720</v>
      </c>
      <c r="L765" s="1" t="s">
        <v>2706</v>
      </c>
      <c r="M765" t="s">
        <v>2721</v>
      </c>
      <c r="N765" t="s">
        <v>29</v>
      </c>
    </row>
    <row r="766" spans="1:14" ht="33" hidden="1" x14ac:dyDescent="0.3">
      <c r="A766">
        <v>2568</v>
      </c>
      <c r="B766">
        <v>164788</v>
      </c>
      <c r="C766" t="s">
        <v>2698</v>
      </c>
      <c r="D766" t="s">
        <v>2722</v>
      </c>
      <c r="E766" t="s">
        <v>14</v>
      </c>
      <c r="F766" t="s">
        <v>129</v>
      </c>
      <c r="G766" t="s">
        <v>68</v>
      </c>
      <c r="H766" t="s">
        <v>26</v>
      </c>
      <c r="I766" t="s">
        <v>18</v>
      </c>
      <c r="J766" t="s">
        <v>2723</v>
      </c>
      <c r="K766" s="1" t="s">
        <v>2724</v>
      </c>
      <c r="L766" s="1" t="s">
        <v>2706</v>
      </c>
      <c r="M766" t="s">
        <v>2702</v>
      </c>
      <c r="N766" t="s">
        <v>29</v>
      </c>
    </row>
    <row r="767" spans="1:14" ht="33" hidden="1" x14ac:dyDescent="0.3">
      <c r="A767">
        <v>2568</v>
      </c>
      <c r="B767">
        <v>164788</v>
      </c>
      <c r="C767" t="s">
        <v>2698</v>
      </c>
      <c r="D767" t="s">
        <v>2725</v>
      </c>
      <c r="E767" t="s">
        <v>14</v>
      </c>
      <c r="F767" t="s">
        <v>905</v>
      </c>
      <c r="G767" t="s">
        <v>68</v>
      </c>
      <c r="H767" t="s">
        <v>26</v>
      </c>
      <c r="I767" t="s">
        <v>18</v>
      </c>
      <c r="J767" t="s">
        <v>2726</v>
      </c>
      <c r="K767" s="1" t="s">
        <v>2727</v>
      </c>
      <c r="L767" s="1" t="s">
        <v>2706</v>
      </c>
      <c r="M767" t="s">
        <v>2728</v>
      </c>
      <c r="N767" t="s">
        <v>29</v>
      </c>
    </row>
    <row r="768" spans="1:14" ht="49.5" hidden="1" x14ac:dyDescent="0.3">
      <c r="A768">
        <v>2568</v>
      </c>
      <c r="B768">
        <v>164788</v>
      </c>
      <c r="C768" t="s">
        <v>2698</v>
      </c>
      <c r="D768" t="s">
        <v>2729</v>
      </c>
      <c r="E768" t="s">
        <v>14</v>
      </c>
      <c r="F768" t="s">
        <v>1141</v>
      </c>
      <c r="G768" t="s">
        <v>68</v>
      </c>
      <c r="H768" t="s">
        <v>26</v>
      </c>
      <c r="I768" t="s">
        <v>18</v>
      </c>
      <c r="J768" t="s">
        <v>2730</v>
      </c>
      <c r="K768" s="1" t="s">
        <v>2731</v>
      </c>
      <c r="L768" s="1" t="s">
        <v>2706</v>
      </c>
      <c r="M768" t="s">
        <v>2732</v>
      </c>
      <c r="N768" t="s">
        <v>29</v>
      </c>
    </row>
    <row r="769" spans="1:14" ht="33" hidden="1" x14ac:dyDescent="0.3">
      <c r="A769">
        <v>2568</v>
      </c>
      <c r="B769">
        <v>164788</v>
      </c>
      <c r="C769" t="s">
        <v>2698</v>
      </c>
      <c r="D769" t="s">
        <v>2733</v>
      </c>
      <c r="E769" t="s">
        <v>14</v>
      </c>
      <c r="F769" t="s">
        <v>588</v>
      </c>
      <c r="G769" t="s">
        <v>68</v>
      </c>
      <c r="H769" t="s">
        <v>26</v>
      </c>
      <c r="I769" t="s">
        <v>18</v>
      </c>
      <c r="J769" t="s">
        <v>2734</v>
      </c>
      <c r="K769" s="1" t="s">
        <v>2735</v>
      </c>
      <c r="L769" s="1" t="s">
        <v>2706</v>
      </c>
      <c r="M769" t="s">
        <v>2721</v>
      </c>
      <c r="N769" t="s">
        <v>29</v>
      </c>
    </row>
    <row r="770" spans="1:14" ht="33" hidden="1" x14ac:dyDescent="0.3">
      <c r="A770">
        <v>2568</v>
      </c>
      <c r="B770">
        <v>164788</v>
      </c>
      <c r="C770" t="s">
        <v>2698</v>
      </c>
      <c r="D770" t="s">
        <v>2736</v>
      </c>
      <c r="E770" t="s">
        <v>14</v>
      </c>
      <c r="F770" t="s">
        <v>115</v>
      </c>
      <c r="G770" t="s">
        <v>68</v>
      </c>
      <c r="H770" t="s">
        <v>26</v>
      </c>
      <c r="I770" t="s">
        <v>18</v>
      </c>
      <c r="J770" t="s">
        <v>2737</v>
      </c>
      <c r="K770" s="1" t="s">
        <v>2738</v>
      </c>
      <c r="L770" s="1" t="s">
        <v>2706</v>
      </c>
      <c r="M770" t="s">
        <v>2739</v>
      </c>
      <c r="N770" t="s">
        <v>29</v>
      </c>
    </row>
    <row r="771" spans="1:14" ht="33" hidden="1" x14ac:dyDescent="0.3">
      <c r="A771">
        <v>2568</v>
      </c>
      <c r="B771">
        <v>164788</v>
      </c>
      <c r="C771" t="s">
        <v>2698</v>
      </c>
      <c r="D771" t="s">
        <v>2740</v>
      </c>
      <c r="E771" t="s">
        <v>14</v>
      </c>
      <c r="F771" t="s">
        <v>1473</v>
      </c>
      <c r="G771" t="s">
        <v>409</v>
      </c>
      <c r="H771" t="s">
        <v>17</v>
      </c>
      <c r="I771" t="s">
        <v>18</v>
      </c>
      <c r="J771" s="1" t="s">
        <v>2741</v>
      </c>
      <c r="K771" s="1" t="s">
        <v>2742</v>
      </c>
      <c r="L771" s="1" t="s">
        <v>2706</v>
      </c>
      <c r="M771" t="s">
        <v>2743</v>
      </c>
      <c r="N771" s="2">
        <v>45735</v>
      </c>
    </row>
    <row r="772" spans="1:14" ht="49.5" hidden="1" x14ac:dyDescent="0.3">
      <c r="A772">
        <v>2568</v>
      </c>
      <c r="B772">
        <v>164788</v>
      </c>
      <c r="C772" t="s">
        <v>2698</v>
      </c>
      <c r="D772" t="s">
        <v>2744</v>
      </c>
      <c r="E772" t="s">
        <v>14</v>
      </c>
      <c r="F772" t="s">
        <v>926</v>
      </c>
      <c r="G772" t="s">
        <v>68</v>
      </c>
      <c r="H772" t="s">
        <v>26</v>
      </c>
      <c r="I772" t="s">
        <v>18</v>
      </c>
      <c r="J772" t="s">
        <v>2745</v>
      </c>
      <c r="K772" s="1" t="s">
        <v>2746</v>
      </c>
      <c r="L772" s="1" t="s">
        <v>2706</v>
      </c>
      <c r="M772" t="s">
        <v>2747</v>
      </c>
      <c r="N772" t="s">
        <v>29</v>
      </c>
    </row>
    <row r="773" spans="1:14" ht="33" hidden="1" x14ac:dyDescent="0.3">
      <c r="A773">
        <v>2568</v>
      </c>
      <c r="B773">
        <v>164788</v>
      </c>
      <c r="C773" t="s">
        <v>2698</v>
      </c>
      <c r="D773" t="s">
        <v>2748</v>
      </c>
      <c r="E773" t="s">
        <v>14</v>
      </c>
      <c r="F773" t="s">
        <v>1632</v>
      </c>
      <c r="G773" t="s">
        <v>68</v>
      </c>
      <c r="H773" t="s">
        <v>26</v>
      </c>
      <c r="I773" t="s">
        <v>18</v>
      </c>
      <c r="J773" t="s">
        <v>2749</v>
      </c>
      <c r="K773" s="1" t="s">
        <v>2750</v>
      </c>
      <c r="L773" s="1" t="s">
        <v>2706</v>
      </c>
      <c r="M773" t="s">
        <v>2751</v>
      </c>
      <c r="N773" t="s">
        <v>29</v>
      </c>
    </row>
    <row r="774" spans="1:14" ht="33" hidden="1" x14ac:dyDescent="0.3">
      <c r="A774">
        <v>2568</v>
      </c>
      <c r="B774">
        <v>164788</v>
      </c>
      <c r="C774" t="s">
        <v>2698</v>
      </c>
      <c r="D774" t="s">
        <v>2752</v>
      </c>
      <c r="E774" t="s">
        <v>14</v>
      </c>
      <c r="F774" t="s">
        <v>258</v>
      </c>
      <c r="G774" t="s">
        <v>68</v>
      </c>
      <c r="H774" t="s">
        <v>26</v>
      </c>
      <c r="I774" t="s">
        <v>18</v>
      </c>
      <c r="J774" t="s">
        <v>659</v>
      </c>
      <c r="K774" s="1" t="s">
        <v>2753</v>
      </c>
      <c r="L774" s="1" t="s">
        <v>2706</v>
      </c>
      <c r="M774" t="s">
        <v>2721</v>
      </c>
      <c r="N774" t="s">
        <v>29</v>
      </c>
    </row>
    <row r="775" spans="1:14" ht="33" hidden="1" x14ac:dyDescent="0.3">
      <c r="A775">
        <v>2568</v>
      </c>
      <c r="B775">
        <v>164788</v>
      </c>
      <c r="C775" t="s">
        <v>2698</v>
      </c>
      <c r="D775" t="s">
        <v>2754</v>
      </c>
      <c r="E775" t="s">
        <v>14</v>
      </c>
      <c r="F775" t="s">
        <v>1128</v>
      </c>
      <c r="G775" t="s">
        <v>68</v>
      </c>
      <c r="H775" t="s">
        <v>26</v>
      </c>
      <c r="I775" t="s">
        <v>18</v>
      </c>
      <c r="J775" t="s">
        <v>2755</v>
      </c>
      <c r="K775" s="1" t="s">
        <v>2756</v>
      </c>
      <c r="L775" s="1" t="s">
        <v>2706</v>
      </c>
      <c r="M775" t="s">
        <v>2757</v>
      </c>
      <c r="N775" t="s">
        <v>29</v>
      </c>
    </row>
    <row r="776" spans="1:14" ht="33" hidden="1" x14ac:dyDescent="0.3">
      <c r="A776">
        <v>2568</v>
      </c>
      <c r="B776">
        <v>164788</v>
      </c>
      <c r="C776" t="s">
        <v>2698</v>
      </c>
      <c r="D776" t="s">
        <v>2758</v>
      </c>
      <c r="E776" t="s">
        <v>14</v>
      </c>
      <c r="F776" t="s">
        <v>302</v>
      </c>
      <c r="G776" t="s">
        <v>139</v>
      </c>
      <c r="H776" t="s">
        <v>26</v>
      </c>
      <c r="I776" t="s">
        <v>18</v>
      </c>
      <c r="J776" t="s">
        <v>2759</v>
      </c>
      <c r="K776" s="1" t="s">
        <v>2760</v>
      </c>
      <c r="L776" s="1" t="s">
        <v>2706</v>
      </c>
      <c r="M776" t="s">
        <v>2761</v>
      </c>
      <c r="N776" t="s">
        <v>29</v>
      </c>
    </row>
    <row r="777" spans="1:14" ht="33" hidden="1" x14ac:dyDescent="0.3">
      <c r="A777">
        <v>2568</v>
      </c>
      <c r="B777">
        <v>164788</v>
      </c>
      <c r="C777" t="s">
        <v>2698</v>
      </c>
      <c r="D777" t="s">
        <v>2762</v>
      </c>
      <c r="E777" t="s">
        <v>14</v>
      </c>
      <c r="F777" t="s">
        <v>1092</v>
      </c>
      <c r="G777" t="s">
        <v>139</v>
      </c>
      <c r="H777" t="s">
        <v>26</v>
      </c>
      <c r="I777" t="s">
        <v>18</v>
      </c>
      <c r="J777" t="s">
        <v>2763</v>
      </c>
      <c r="K777" s="1" t="s">
        <v>2764</v>
      </c>
      <c r="L777" s="1" t="s">
        <v>2706</v>
      </c>
      <c r="M777" t="s">
        <v>2757</v>
      </c>
      <c r="N777" t="s">
        <v>29</v>
      </c>
    </row>
    <row r="778" spans="1:14" ht="33" hidden="1" x14ac:dyDescent="0.3">
      <c r="A778">
        <v>2568</v>
      </c>
      <c r="B778">
        <v>164788</v>
      </c>
      <c r="C778" t="s">
        <v>2698</v>
      </c>
      <c r="D778" t="s">
        <v>2765</v>
      </c>
      <c r="E778" t="s">
        <v>14</v>
      </c>
      <c r="F778" t="s">
        <v>809</v>
      </c>
      <c r="G778" t="s">
        <v>139</v>
      </c>
      <c r="H778" t="s">
        <v>26</v>
      </c>
      <c r="I778" t="s">
        <v>18</v>
      </c>
      <c r="J778" s="1" t="s">
        <v>2766</v>
      </c>
      <c r="K778" s="1" t="s">
        <v>2767</v>
      </c>
      <c r="L778" s="1" t="s">
        <v>2706</v>
      </c>
      <c r="M778" t="s">
        <v>2717</v>
      </c>
      <c r="N778" t="s">
        <v>29</v>
      </c>
    </row>
    <row r="779" spans="1:14" ht="49.5" hidden="1" x14ac:dyDescent="0.3">
      <c r="A779">
        <v>2568</v>
      </c>
      <c r="B779">
        <v>164788</v>
      </c>
      <c r="C779" t="s">
        <v>2698</v>
      </c>
      <c r="D779" t="s">
        <v>2768</v>
      </c>
      <c r="E779" t="s">
        <v>14</v>
      </c>
      <c r="F779" t="s">
        <v>302</v>
      </c>
      <c r="G779" t="s">
        <v>139</v>
      </c>
      <c r="H779" t="s">
        <v>26</v>
      </c>
      <c r="I779" t="s">
        <v>18</v>
      </c>
      <c r="J779" t="s">
        <v>2769</v>
      </c>
      <c r="K779" s="1" t="s">
        <v>2770</v>
      </c>
      <c r="L779" s="1" t="s">
        <v>2706</v>
      </c>
      <c r="M779" t="s">
        <v>2771</v>
      </c>
      <c r="N779" t="s">
        <v>29</v>
      </c>
    </row>
    <row r="780" spans="1:14" ht="33" hidden="1" x14ac:dyDescent="0.3">
      <c r="A780">
        <v>2568</v>
      </c>
      <c r="B780">
        <v>164788</v>
      </c>
      <c r="C780" t="s">
        <v>2698</v>
      </c>
      <c r="D780" t="s">
        <v>2772</v>
      </c>
      <c r="E780" t="s">
        <v>14</v>
      </c>
      <c r="F780" t="s">
        <v>1106</v>
      </c>
      <c r="G780" t="s">
        <v>139</v>
      </c>
      <c r="H780" t="s">
        <v>26</v>
      </c>
      <c r="I780" t="s">
        <v>18</v>
      </c>
      <c r="J780" t="s">
        <v>2773</v>
      </c>
      <c r="K780" s="1" t="s">
        <v>2774</v>
      </c>
      <c r="L780" s="1" t="s">
        <v>2706</v>
      </c>
      <c r="M780" t="s">
        <v>2721</v>
      </c>
      <c r="N780" t="s">
        <v>29</v>
      </c>
    </row>
    <row r="781" spans="1:14" ht="49.5" hidden="1" x14ac:dyDescent="0.3">
      <c r="A781">
        <v>2568</v>
      </c>
      <c r="B781">
        <v>164788</v>
      </c>
      <c r="C781" t="s">
        <v>2698</v>
      </c>
      <c r="D781" t="s">
        <v>2775</v>
      </c>
      <c r="E781" t="s">
        <v>14</v>
      </c>
      <c r="F781" t="s">
        <v>236</v>
      </c>
      <c r="G781" t="s">
        <v>139</v>
      </c>
      <c r="H781" t="s">
        <v>26</v>
      </c>
      <c r="I781" t="s">
        <v>18</v>
      </c>
      <c r="J781" t="s">
        <v>2776</v>
      </c>
      <c r="K781" s="1" t="s">
        <v>2777</v>
      </c>
      <c r="L781" s="1" t="s">
        <v>2706</v>
      </c>
      <c r="M781" t="s">
        <v>2778</v>
      </c>
      <c r="N781" t="s">
        <v>29</v>
      </c>
    </row>
    <row r="782" spans="1:14" ht="33" hidden="1" x14ac:dyDescent="0.3">
      <c r="A782">
        <v>2568</v>
      </c>
      <c r="B782">
        <v>164788</v>
      </c>
      <c r="C782" t="s">
        <v>2698</v>
      </c>
      <c r="D782" t="s">
        <v>2779</v>
      </c>
      <c r="E782" t="s">
        <v>14</v>
      </c>
      <c r="F782" t="s">
        <v>97</v>
      </c>
      <c r="G782" t="s">
        <v>68</v>
      </c>
      <c r="H782" t="s">
        <v>17</v>
      </c>
      <c r="I782" t="s">
        <v>18</v>
      </c>
      <c r="J782" t="s">
        <v>691</v>
      </c>
      <c r="K782" s="1" t="s">
        <v>2780</v>
      </c>
      <c r="L782" s="1" t="s">
        <v>2706</v>
      </c>
      <c r="M782" t="s">
        <v>2781</v>
      </c>
      <c r="N782" s="2">
        <v>46465</v>
      </c>
    </row>
    <row r="783" spans="1:14" ht="49.5" hidden="1" x14ac:dyDescent="0.3">
      <c r="A783">
        <v>2568</v>
      </c>
      <c r="B783">
        <v>164788</v>
      </c>
      <c r="C783" t="s">
        <v>2698</v>
      </c>
      <c r="D783" t="s">
        <v>2782</v>
      </c>
      <c r="E783" t="s">
        <v>14</v>
      </c>
      <c r="F783" t="s">
        <v>173</v>
      </c>
      <c r="G783" t="s">
        <v>139</v>
      </c>
      <c r="H783" t="s">
        <v>26</v>
      </c>
      <c r="I783" t="s">
        <v>18</v>
      </c>
      <c r="J783" t="s">
        <v>2783</v>
      </c>
      <c r="K783" s="1" t="s">
        <v>2784</v>
      </c>
      <c r="L783" s="1" t="s">
        <v>2706</v>
      </c>
      <c r="M783" t="s">
        <v>2721</v>
      </c>
      <c r="N783" t="s">
        <v>29</v>
      </c>
    </row>
    <row r="784" spans="1:14" ht="49.5" hidden="1" x14ac:dyDescent="0.3">
      <c r="A784">
        <v>2568</v>
      </c>
      <c r="B784">
        <v>164788</v>
      </c>
      <c r="C784" t="s">
        <v>2698</v>
      </c>
      <c r="D784" t="s">
        <v>2785</v>
      </c>
      <c r="E784" t="s">
        <v>14</v>
      </c>
      <c r="F784" t="s">
        <v>240</v>
      </c>
      <c r="G784" t="s">
        <v>139</v>
      </c>
      <c r="H784" t="s">
        <v>26</v>
      </c>
      <c r="I784" t="s">
        <v>18</v>
      </c>
      <c r="J784" t="s">
        <v>2786</v>
      </c>
      <c r="K784" s="1" t="s">
        <v>2787</v>
      </c>
      <c r="L784" s="1" t="s">
        <v>2706</v>
      </c>
      <c r="M784" t="s">
        <v>2761</v>
      </c>
      <c r="N784" t="s">
        <v>29</v>
      </c>
    </row>
    <row r="785" spans="1:14" ht="49.5" hidden="1" x14ac:dyDescent="0.3">
      <c r="A785">
        <v>2568</v>
      </c>
      <c r="B785">
        <v>164788</v>
      </c>
      <c r="C785" t="s">
        <v>2698</v>
      </c>
      <c r="D785" t="s">
        <v>2788</v>
      </c>
      <c r="E785" t="s">
        <v>14</v>
      </c>
      <c r="F785" t="s">
        <v>368</v>
      </c>
      <c r="G785" t="s">
        <v>139</v>
      </c>
      <c r="H785" t="s">
        <v>26</v>
      </c>
      <c r="I785" t="s">
        <v>18</v>
      </c>
      <c r="J785" t="s">
        <v>2789</v>
      </c>
      <c r="K785" s="1" t="s">
        <v>2790</v>
      </c>
      <c r="L785" s="1" t="s">
        <v>2706</v>
      </c>
      <c r="M785" t="s">
        <v>2717</v>
      </c>
      <c r="N785" t="s">
        <v>29</v>
      </c>
    </row>
    <row r="786" spans="1:14" ht="33" hidden="1" x14ac:dyDescent="0.3">
      <c r="A786">
        <v>2568</v>
      </c>
      <c r="B786">
        <v>164788</v>
      </c>
      <c r="C786" t="s">
        <v>2698</v>
      </c>
      <c r="D786" t="s">
        <v>2791</v>
      </c>
      <c r="E786" t="s">
        <v>14</v>
      </c>
      <c r="F786" t="s">
        <v>311</v>
      </c>
      <c r="G786" t="s">
        <v>139</v>
      </c>
      <c r="H786" t="s">
        <v>26</v>
      </c>
      <c r="I786" t="s">
        <v>18</v>
      </c>
      <c r="J786" t="s">
        <v>2792</v>
      </c>
      <c r="K786" s="1" t="s">
        <v>2793</v>
      </c>
      <c r="L786" s="1" t="s">
        <v>2706</v>
      </c>
      <c r="M786" t="s">
        <v>2717</v>
      </c>
      <c r="N786" t="s">
        <v>29</v>
      </c>
    </row>
    <row r="787" spans="1:14" ht="33" hidden="1" x14ac:dyDescent="0.3">
      <c r="A787">
        <v>2568</v>
      </c>
      <c r="B787">
        <v>164788</v>
      </c>
      <c r="C787" t="s">
        <v>2698</v>
      </c>
      <c r="D787" t="s">
        <v>2794</v>
      </c>
      <c r="E787" t="s">
        <v>14</v>
      </c>
      <c r="F787" t="s">
        <v>1840</v>
      </c>
      <c r="G787" t="s">
        <v>139</v>
      </c>
      <c r="H787" t="s">
        <v>26</v>
      </c>
      <c r="I787" t="s">
        <v>18</v>
      </c>
      <c r="J787" t="s">
        <v>2795</v>
      </c>
      <c r="K787" s="1" t="s">
        <v>2796</v>
      </c>
      <c r="L787" s="1" t="s">
        <v>2706</v>
      </c>
      <c r="M787" t="s">
        <v>2757</v>
      </c>
      <c r="N787" t="s">
        <v>29</v>
      </c>
    </row>
    <row r="788" spans="1:14" ht="49.5" hidden="1" x14ac:dyDescent="0.3">
      <c r="A788">
        <v>2568</v>
      </c>
      <c r="B788">
        <v>164788</v>
      </c>
      <c r="C788" t="s">
        <v>2698</v>
      </c>
      <c r="D788" t="s">
        <v>2797</v>
      </c>
      <c r="E788" t="s">
        <v>14</v>
      </c>
      <c r="F788" t="s">
        <v>445</v>
      </c>
      <c r="G788" t="s">
        <v>139</v>
      </c>
      <c r="H788" t="s">
        <v>26</v>
      </c>
      <c r="I788" t="s">
        <v>18</v>
      </c>
      <c r="J788" t="s">
        <v>2798</v>
      </c>
      <c r="K788" s="1" t="s">
        <v>2799</v>
      </c>
      <c r="L788" s="1" t="s">
        <v>2706</v>
      </c>
      <c r="M788" t="s">
        <v>2757</v>
      </c>
      <c r="N788" t="s">
        <v>29</v>
      </c>
    </row>
    <row r="789" spans="1:14" ht="33" hidden="1" x14ac:dyDescent="0.3">
      <c r="A789">
        <v>2568</v>
      </c>
      <c r="B789">
        <v>164788</v>
      </c>
      <c r="C789" t="s">
        <v>2698</v>
      </c>
      <c r="D789" t="s">
        <v>2800</v>
      </c>
      <c r="E789" t="s">
        <v>14</v>
      </c>
      <c r="F789" t="s">
        <v>233</v>
      </c>
      <c r="G789" t="s">
        <v>139</v>
      </c>
      <c r="H789" t="s">
        <v>26</v>
      </c>
      <c r="I789" t="s">
        <v>18</v>
      </c>
      <c r="J789" t="s">
        <v>2801</v>
      </c>
      <c r="K789" s="1" t="s">
        <v>2802</v>
      </c>
      <c r="L789" s="1" t="s">
        <v>2706</v>
      </c>
      <c r="M789" t="s">
        <v>2803</v>
      </c>
      <c r="N789" t="s">
        <v>29</v>
      </c>
    </row>
    <row r="790" spans="1:14" ht="33" hidden="1" x14ac:dyDescent="0.3">
      <c r="A790">
        <v>2568</v>
      </c>
      <c r="B790">
        <v>164788</v>
      </c>
      <c r="C790" t="s">
        <v>2698</v>
      </c>
      <c r="D790" t="s">
        <v>2804</v>
      </c>
      <c r="E790" t="s">
        <v>14</v>
      </c>
      <c r="F790" t="s">
        <v>1642</v>
      </c>
      <c r="G790" t="s">
        <v>139</v>
      </c>
      <c r="H790" t="s">
        <v>26</v>
      </c>
      <c r="I790" t="s">
        <v>18</v>
      </c>
      <c r="J790" t="s">
        <v>2805</v>
      </c>
      <c r="K790" s="1" t="s">
        <v>2806</v>
      </c>
      <c r="L790" s="1" t="s">
        <v>2706</v>
      </c>
      <c r="M790" t="s">
        <v>2807</v>
      </c>
      <c r="N790" t="s">
        <v>29</v>
      </c>
    </row>
    <row r="791" spans="1:14" ht="33" hidden="1" x14ac:dyDescent="0.3">
      <c r="A791">
        <v>2568</v>
      </c>
      <c r="B791">
        <v>164788</v>
      </c>
      <c r="C791" t="s">
        <v>2698</v>
      </c>
      <c r="D791" t="s">
        <v>2808</v>
      </c>
      <c r="E791" t="s">
        <v>14</v>
      </c>
      <c r="F791" t="s">
        <v>122</v>
      </c>
      <c r="G791" t="s">
        <v>139</v>
      </c>
      <c r="H791" t="s">
        <v>26</v>
      </c>
      <c r="I791" t="s">
        <v>18</v>
      </c>
      <c r="J791" t="s">
        <v>2809</v>
      </c>
      <c r="K791" s="1" t="s">
        <v>2810</v>
      </c>
      <c r="L791" s="1" t="s">
        <v>2706</v>
      </c>
      <c r="M791" t="s">
        <v>2761</v>
      </c>
      <c r="N791" t="s">
        <v>29</v>
      </c>
    </row>
    <row r="792" spans="1:14" ht="33" hidden="1" x14ac:dyDescent="0.3">
      <c r="A792">
        <v>2568</v>
      </c>
      <c r="B792">
        <v>164788</v>
      </c>
      <c r="C792" t="s">
        <v>2698</v>
      </c>
      <c r="D792" t="s">
        <v>2811</v>
      </c>
      <c r="E792" t="s">
        <v>14</v>
      </c>
      <c r="F792" t="s">
        <v>150</v>
      </c>
      <c r="G792" t="s">
        <v>139</v>
      </c>
      <c r="H792" t="s">
        <v>26</v>
      </c>
      <c r="I792" t="s">
        <v>18</v>
      </c>
      <c r="J792" t="s">
        <v>930</v>
      </c>
      <c r="K792" s="1" t="s">
        <v>2812</v>
      </c>
      <c r="L792" s="1" t="s">
        <v>2706</v>
      </c>
      <c r="M792" t="s">
        <v>2757</v>
      </c>
      <c r="N792" t="s">
        <v>29</v>
      </c>
    </row>
    <row r="793" spans="1:14" ht="33" hidden="1" x14ac:dyDescent="0.3">
      <c r="A793">
        <v>2568</v>
      </c>
      <c r="B793">
        <v>164788</v>
      </c>
      <c r="C793" t="s">
        <v>2698</v>
      </c>
      <c r="D793" t="s">
        <v>2813</v>
      </c>
      <c r="E793" t="s">
        <v>14</v>
      </c>
      <c r="F793" t="s">
        <v>42</v>
      </c>
      <c r="G793" t="s">
        <v>139</v>
      </c>
      <c r="H793" t="s">
        <v>17</v>
      </c>
      <c r="I793" t="s">
        <v>18</v>
      </c>
      <c r="J793" t="s">
        <v>2814</v>
      </c>
      <c r="K793" s="1" t="s">
        <v>2815</v>
      </c>
      <c r="L793" s="1" t="s">
        <v>2706</v>
      </c>
      <c r="M793" t="s">
        <v>2816</v>
      </c>
      <c r="N793" s="2">
        <v>45735</v>
      </c>
    </row>
    <row r="794" spans="1:14" ht="33" hidden="1" x14ac:dyDescent="0.3">
      <c r="A794">
        <v>2568</v>
      </c>
      <c r="B794">
        <v>164788</v>
      </c>
      <c r="C794" t="s">
        <v>2698</v>
      </c>
      <c r="D794" t="s">
        <v>2817</v>
      </c>
      <c r="E794" t="s">
        <v>14</v>
      </c>
      <c r="F794" t="s">
        <v>445</v>
      </c>
      <c r="G794" t="s">
        <v>139</v>
      </c>
      <c r="H794" t="s">
        <v>26</v>
      </c>
      <c r="I794" t="s">
        <v>18</v>
      </c>
      <c r="J794" t="s">
        <v>2818</v>
      </c>
      <c r="K794" s="1" t="s">
        <v>2819</v>
      </c>
      <c r="L794" s="1" t="s">
        <v>2706</v>
      </c>
      <c r="M794" t="s">
        <v>2757</v>
      </c>
      <c r="N794" t="s">
        <v>29</v>
      </c>
    </row>
    <row r="795" spans="1:14" ht="33" hidden="1" x14ac:dyDescent="0.3">
      <c r="A795">
        <v>2568</v>
      </c>
      <c r="B795">
        <v>164788</v>
      </c>
      <c r="C795" t="s">
        <v>2698</v>
      </c>
      <c r="D795" t="s">
        <v>2820</v>
      </c>
      <c r="E795" t="s">
        <v>14</v>
      </c>
      <c r="F795" t="s">
        <v>59</v>
      </c>
      <c r="G795" t="s">
        <v>139</v>
      </c>
      <c r="H795" t="s">
        <v>26</v>
      </c>
      <c r="I795" t="s">
        <v>18</v>
      </c>
      <c r="J795" t="s">
        <v>2821</v>
      </c>
      <c r="K795" s="1" t="s">
        <v>2822</v>
      </c>
      <c r="L795" s="1" t="s">
        <v>2706</v>
      </c>
      <c r="M795" t="s">
        <v>2761</v>
      </c>
      <c r="N795" t="s">
        <v>29</v>
      </c>
    </row>
    <row r="796" spans="1:14" ht="33" hidden="1" x14ac:dyDescent="0.3">
      <c r="A796">
        <v>2568</v>
      </c>
      <c r="B796">
        <v>164788</v>
      </c>
      <c r="C796" t="s">
        <v>2698</v>
      </c>
      <c r="D796" t="s">
        <v>2823</v>
      </c>
      <c r="E796" t="s">
        <v>14</v>
      </c>
      <c r="F796" t="s">
        <v>1297</v>
      </c>
      <c r="G796" t="s">
        <v>139</v>
      </c>
      <c r="H796" t="s">
        <v>26</v>
      </c>
      <c r="I796" t="s">
        <v>18</v>
      </c>
      <c r="J796" t="s">
        <v>2824</v>
      </c>
      <c r="K796" s="1" t="s">
        <v>2825</v>
      </c>
      <c r="L796" s="1" t="s">
        <v>2706</v>
      </c>
      <c r="M796" t="s">
        <v>2757</v>
      </c>
      <c r="N796" t="s">
        <v>29</v>
      </c>
    </row>
    <row r="797" spans="1:14" ht="33" hidden="1" x14ac:dyDescent="0.3">
      <c r="A797">
        <v>2568</v>
      </c>
      <c r="B797">
        <v>164788</v>
      </c>
      <c r="C797" t="s">
        <v>2698</v>
      </c>
      <c r="D797" t="s">
        <v>2826</v>
      </c>
      <c r="E797" t="s">
        <v>14</v>
      </c>
      <c r="F797" t="s">
        <v>258</v>
      </c>
      <c r="G797" t="s">
        <v>139</v>
      </c>
      <c r="H797" t="s">
        <v>26</v>
      </c>
      <c r="I797" t="s">
        <v>18</v>
      </c>
      <c r="J797" t="s">
        <v>2827</v>
      </c>
      <c r="K797" s="1" t="s">
        <v>2828</v>
      </c>
      <c r="L797" s="1" t="s">
        <v>2706</v>
      </c>
      <c r="M797" t="s">
        <v>2829</v>
      </c>
      <c r="N797" t="s">
        <v>29</v>
      </c>
    </row>
    <row r="798" spans="1:14" ht="33" hidden="1" x14ac:dyDescent="0.3">
      <c r="A798">
        <v>2568</v>
      </c>
      <c r="B798">
        <v>164788</v>
      </c>
      <c r="C798" t="s">
        <v>2698</v>
      </c>
      <c r="D798" t="s">
        <v>2830</v>
      </c>
      <c r="E798" t="s">
        <v>14</v>
      </c>
      <c r="F798" t="s">
        <v>1427</v>
      </c>
      <c r="G798" t="s">
        <v>139</v>
      </c>
      <c r="H798" t="s">
        <v>26</v>
      </c>
      <c r="I798" t="s">
        <v>18</v>
      </c>
      <c r="J798" t="s">
        <v>2831</v>
      </c>
      <c r="K798" s="1" t="s">
        <v>2832</v>
      </c>
      <c r="L798" s="1" t="s">
        <v>2706</v>
      </c>
      <c r="M798" t="s">
        <v>2757</v>
      </c>
      <c r="N798" t="s">
        <v>29</v>
      </c>
    </row>
    <row r="799" spans="1:14" ht="49.5" hidden="1" x14ac:dyDescent="0.3">
      <c r="A799">
        <v>2568</v>
      </c>
      <c r="B799">
        <v>164788</v>
      </c>
      <c r="C799" t="s">
        <v>2698</v>
      </c>
      <c r="D799" t="s">
        <v>2833</v>
      </c>
      <c r="E799" t="s">
        <v>14</v>
      </c>
      <c r="F799" t="s">
        <v>1393</v>
      </c>
      <c r="G799" t="s">
        <v>139</v>
      </c>
      <c r="H799" t="s">
        <v>26</v>
      </c>
      <c r="I799" t="s">
        <v>18</v>
      </c>
      <c r="J799" t="s">
        <v>2834</v>
      </c>
      <c r="K799" s="1" t="s">
        <v>2835</v>
      </c>
      <c r="L799" s="1" t="s">
        <v>2706</v>
      </c>
      <c r="M799" t="s">
        <v>2778</v>
      </c>
      <c r="N799" t="s">
        <v>29</v>
      </c>
    </row>
    <row r="800" spans="1:14" ht="49.5" hidden="1" x14ac:dyDescent="0.3">
      <c r="A800">
        <v>2568</v>
      </c>
      <c r="B800">
        <v>164788</v>
      </c>
      <c r="C800" t="s">
        <v>2698</v>
      </c>
      <c r="D800" t="s">
        <v>2836</v>
      </c>
      <c r="E800" t="s">
        <v>14</v>
      </c>
      <c r="F800" t="s">
        <v>1427</v>
      </c>
      <c r="G800" t="s">
        <v>139</v>
      </c>
      <c r="H800" t="s">
        <v>26</v>
      </c>
      <c r="I800" t="s">
        <v>18</v>
      </c>
      <c r="J800" t="s">
        <v>2837</v>
      </c>
      <c r="K800" s="1" t="s">
        <v>2838</v>
      </c>
      <c r="L800" s="1" t="s">
        <v>2706</v>
      </c>
      <c r="M800" t="s">
        <v>2717</v>
      </c>
      <c r="N800" t="s">
        <v>29</v>
      </c>
    </row>
    <row r="801" spans="1:14" ht="49.5" hidden="1" x14ac:dyDescent="0.3">
      <c r="A801">
        <v>2568</v>
      </c>
      <c r="B801">
        <v>164788</v>
      </c>
      <c r="C801" t="s">
        <v>2698</v>
      </c>
      <c r="D801" t="s">
        <v>2839</v>
      </c>
      <c r="E801" t="s">
        <v>14</v>
      </c>
      <c r="F801" t="s">
        <v>93</v>
      </c>
      <c r="G801" t="s">
        <v>139</v>
      </c>
      <c r="H801" t="s">
        <v>26</v>
      </c>
      <c r="I801" t="s">
        <v>18</v>
      </c>
      <c r="J801" t="s">
        <v>2840</v>
      </c>
      <c r="K801" s="1" t="s">
        <v>2841</v>
      </c>
      <c r="L801" s="1" t="s">
        <v>2706</v>
      </c>
      <c r="M801" t="s">
        <v>2757</v>
      </c>
      <c r="N801" t="s">
        <v>29</v>
      </c>
    </row>
    <row r="802" spans="1:14" ht="33" hidden="1" x14ac:dyDescent="0.3">
      <c r="A802">
        <v>2568</v>
      </c>
      <c r="B802">
        <v>164788</v>
      </c>
      <c r="C802" t="s">
        <v>2698</v>
      </c>
      <c r="D802" t="s">
        <v>2842</v>
      </c>
      <c r="E802" t="s">
        <v>14</v>
      </c>
      <c r="F802" t="s">
        <v>368</v>
      </c>
      <c r="G802" t="s">
        <v>139</v>
      </c>
      <c r="H802" t="s">
        <v>26</v>
      </c>
      <c r="I802" t="s">
        <v>18</v>
      </c>
      <c r="J802" t="s">
        <v>2843</v>
      </c>
      <c r="K802" s="1" t="s">
        <v>2844</v>
      </c>
      <c r="L802" s="1" t="s">
        <v>2706</v>
      </c>
      <c r="M802" t="s">
        <v>2717</v>
      </c>
      <c r="N802" t="s">
        <v>29</v>
      </c>
    </row>
    <row r="803" spans="1:14" ht="33" hidden="1" x14ac:dyDescent="0.3">
      <c r="A803">
        <v>2568</v>
      </c>
      <c r="B803">
        <v>164788</v>
      </c>
      <c r="C803" t="s">
        <v>2698</v>
      </c>
      <c r="D803" t="s">
        <v>2845</v>
      </c>
      <c r="E803" t="s">
        <v>14</v>
      </c>
      <c r="F803" t="s">
        <v>551</v>
      </c>
      <c r="G803" t="s">
        <v>139</v>
      </c>
      <c r="H803" t="s">
        <v>26</v>
      </c>
      <c r="I803" t="s">
        <v>18</v>
      </c>
      <c r="J803" s="1" t="s">
        <v>2846</v>
      </c>
      <c r="K803" s="1" t="s">
        <v>2847</v>
      </c>
      <c r="L803" s="1" t="s">
        <v>2706</v>
      </c>
      <c r="M803" t="s">
        <v>2848</v>
      </c>
      <c r="N803" t="s">
        <v>29</v>
      </c>
    </row>
    <row r="804" spans="1:14" ht="49.5" hidden="1" x14ac:dyDescent="0.3">
      <c r="A804">
        <v>2568</v>
      </c>
      <c r="B804">
        <v>164788</v>
      </c>
      <c r="C804" t="s">
        <v>2698</v>
      </c>
      <c r="D804" t="s">
        <v>2849</v>
      </c>
      <c r="E804" t="s">
        <v>14</v>
      </c>
      <c r="F804" t="s">
        <v>765</v>
      </c>
      <c r="G804" t="s">
        <v>456</v>
      </c>
      <c r="H804" t="s">
        <v>154</v>
      </c>
      <c r="I804" t="s">
        <v>155</v>
      </c>
      <c r="J804" s="1" t="s">
        <v>2850</v>
      </c>
      <c r="K804" s="1" t="s">
        <v>2851</v>
      </c>
      <c r="L804" s="1" t="s">
        <v>2706</v>
      </c>
      <c r="M804" t="s">
        <v>2702</v>
      </c>
      <c r="N804" s="2">
        <v>46102</v>
      </c>
    </row>
    <row r="805" spans="1:14" ht="33" hidden="1" x14ac:dyDescent="0.3">
      <c r="A805">
        <v>2568</v>
      </c>
      <c r="B805">
        <v>164788</v>
      </c>
      <c r="C805" t="s">
        <v>2698</v>
      </c>
      <c r="D805" t="s">
        <v>2852</v>
      </c>
      <c r="E805" t="s">
        <v>14</v>
      </c>
      <c r="F805" t="s">
        <v>67</v>
      </c>
      <c r="G805" t="s">
        <v>139</v>
      </c>
      <c r="H805" t="s">
        <v>26</v>
      </c>
      <c r="I805" t="s">
        <v>18</v>
      </c>
      <c r="J805" t="s">
        <v>2853</v>
      </c>
      <c r="K805" s="1" t="s">
        <v>2854</v>
      </c>
      <c r="L805" s="1" t="s">
        <v>2706</v>
      </c>
      <c r="M805" t="s">
        <v>2721</v>
      </c>
      <c r="N805" t="s">
        <v>29</v>
      </c>
    </row>
    <row r="806" spans="1:14" ht="33" hidden="1" x14ac:dyDescent="0.3">
      <c r="A806">
        <v>2568</v>
      </c>
      <c r="B806">
        <v>164788</v>
      </c>
      <c r="C806" t="s">
        <v>2698</v>
      </c>
      <c r="D806" t="s">
        <v>2855</v>
      </c>
      <c r="E806" t="s">
        <v>14</v>
      </c>
      <c r="F806" t="s">
        <v>357</v>
      </c>
      <c r="G806" t="s">
        <v>139</v>
      </c>
      <c r="H806" t="s">
        <v>26</v>
      </c>
      <c r="I806" t="s">
        <v>18</v>
      </c>
      <c r="J806" t="s">
        <v>2856</v>
      </c>
      <c r="K806" s="1" t="s">
        <v>2857</v>
      </c>
      <c r="L806" s="1" t="s">
        <v>2706</v>
      </c>
      <c r="M806" t="s">
        <v>2761</v>
      </c>
      <c r="N806" t="s">
        <v>29</v>
      </c>
    </row>
    <row r="807" spans="1:14" ht="33" hidden="1" x14ac:dyDescent="0.3">
      <c r="A807">
        <v>2568</v>
      </c>
      <c r="B807">
        <v>164788</v>
      </c>
      <c r="C807" t="s">
        <v>2698</v>
      </c>
      <c r="D807" t="s">
        <v>2858</v>
      </c>
      <c r="E807" t="s">
        <v>14</v>
      </c>
      <c r="F807" t="s">
        <v>135</v>
      </c>
      <c r="G807" t="s">
        <v>139</v>
      </c>
      <c r="H807" t="s">
        <v>26</v>
      </c>
      <c r="I807" t="s">
        <v>18</v>
      </c>
      <c r="J807" t="s">
        <v>2859</v>
      </c>
      <c r="K807" s="1" t="s">
        <v>2860</v>
      </c>
      <c r="L807" s="1" t="s">
        <v>2706</v>
      </c>
      <c r="M807" t="s">
        <v>2861</v>
      </c>
      <c r="N807" t="s">
        <v>29</v>
      </c>
    </row>
    <row r="808" spans="1:14" ht="49.5" hidden="1" x14ac:dyDescent="0.3">
      <c r="A808">
        <v>2568</v>
      </c>
      <c r="B808">
        <v>164788</v>
      </c>
      <c r="C808" t="s">
        <v>2698</v>
      </c>
      <c r="D808" t="s">
        <v>2862</v>
      </c>
      <c r="E808" t="s">
        <v>14</v>
      </c>
      <c r="F808" t="s">
        <v>190</v>
      </c>
      <c r="G808" t="s">
        <v>139</v>
      </c>
      <c r="H808" t="s">
        <v>26</v>
      </c>
      <c r="I808" t="s">
        <v>18</v>
      </c>
      <c r="J808" t="s">
        <v>2863</v>
      </c>
      <c r="K808" s="1" t="s">
        <v>2864</v>
      </c>
      <c r="L808" s="1" t="s">
        <v>2706</v>
      </c>
      <c r="M808" t="s">
        <v>2757</v>
      </c>
      <c r="N808" t="s">
        <v>29</v>
      </c>
    </row>
    <row r="809" spans="1:14" ht="33" hidden="1" x14ac:dyDescent="0.3">
      <c r="A809">
        <v>2568</v>
      </c>
      <c r="B809">
        <v>164788</v>
      </c>
      <c r="C809" t="s">
        <v>2698</v>
      </c>
      <c r="D809" t="s">
        <v>2865</v>
      </c>
      <c r="E809" t="s">
        <v>14</v>
      </c>
      <c r="F809" t="s">
        <v>278</v>
      </c>
      <c r="G809" t="s">
        <v>139</v>
      </c>
      <c r="H809" t="s">
        <v>26</v>
      </c>
      <c r="I809" t="s">
        <v>18</v>
      </c>
      <c r="J809" t="s">
        <v>2866</v>
      </c>
      <c r="K809" s="1" t="s">
        <v>2867</v>
      </c>
      <c r="L809" s="1" t="s">
        <v>2706</v>
      </c>
      <c r="M809" t="s">
        <v>2717</v>
      </c>
      <c r="N809" t="s">
        <v>29</v>
      </c>
    </row>
    <row r="810" spans="1:14" ht="33" hidden="1" x14ac:dyDescent="0.3">
      <c r="A810">
        <v>2568</v>
      </c>
      <c r="B810">
        <v>164788</v>
      </c>
      <c r="C810" t="s">
        <v>2698</v>
      </c>
      <c r="D810" t="s">
        <v>2868</v>
      </c>
      <c r="E810" t="s">
        <v>14</v>
      </c>
      <c r="F810" t="s">
        <v>424</v>
      </c>
      <c r="G810" t="s">
        <v>139</v>
      </c>
      <c r="H810" t="s">
        <v>26</v>
      </c>
      <c r="I810" t="s">
        <v>18</v>
      </c>
      <c r="J810" t="s">
        <v>2869</v>
      </c>
      <c r="K810" s="1" t="s">
        <v>2870</v>
      </c>
      <c r="L810" s="1" t="s">
        <v>2706</v>
      </c>
      <c r="M810" t="s">
        <v>2757</v>
      </c>
      <c r="N810" t="s">
        <v>29</v>
      </c>
    </row>
    <row r="811" spans="1:14" ht="33" hidden="1" x14ac:dyDescent="0.3">
      <c r="A811">
        <v>2568</v>
      </c>
      <c r="B811">
        <v>164788</v>
      </c>
      <c r="C811" t="s">
        <v>2698</v>
      </c>
      <c r="D811" t="s">
        <v>2871</v>
      </c>
      <c r="E811" t="s">
        <v>14</v>
      </c>
      <c r="F811" t="s">
        <v>201</v>
      </c>
      <c r="G811" t="s">
        <v>139</v>
      </c>
      <c r="H811" t="s">
        <v>26</v>
      </c>
      <c r="I811" t="s">
        <v>18</v>
      </c>
      <c r="J811" t="s">
        <v>2872</v>
      </c>
      <c r="K811" s="1" t="s">
        <v>2873</v>
      </c>
      <c r="L811" s="1" t="s">
        <v>2706</v>
      </c>
      <c r="M811" t="s">
        <v>2757</v>
      </c>
      <c r="N811" t="s">
        <v>29</v>
      </c>
    </row>
    <row r="812" spans="1:14" ht="33" hidden="1" x14ac:dyDescent="0.3">
      <c r="A812">
        <v>2568</v>
      </c>
      <c r="B812">
        <v>164788</v>
      </c>
      <c r="C812" t="s">
        <v>2698</v>
      </c>
      <c r="D812" t="s">
        <v>2874</v>
      </c>
      <c r="E812" t="s">
        <v>14</v>
      </c>
      <c r="F812" t="s">
        <v>233</v>
      </c>
      <c r="G812" t="s">
        <v>139</v>
      </c>
      <c r="H812" t="s">
        <v>26</v>
      </c>
      <c r="I812" t="s">
        <v>18</v>
      </c>
      <c r="J812" t="s">
        <v>2875</v>
      </c>
      <c r="K812" s="1" t="s">
        <v>2876</v>
      </c>
      <c r="L812" s="1" t="s">
        <v>2706</v>
      </c>
      <c r="M812" t="s">
        <v>2877</v>
      </c>
      <c r="N812" t="s">
        <v>29</v>
      </c>
    </row>
    <row r="813" spans="1:14" ht="33" hidden="1" x14ac:dyDescent="0.3">
      <c r="A813">
        <v>2568</v>
      </c>
      <c r="B813">
        <v>164788</v>
      </c>
      <c r="C813" t="s">
        <v>2698</v>
      </c>
      <c r="D813" t="s">
        <v>2878</v>
      </c>
      <c r="E813" t="s">
        <v>14</v>
      </c>
      <c r="F813" t="s">
        <v>1115</v>
      </c>
      <c r="G813" t="s">
        <v>139</v>
      </c>
      <c r="H813" t="s">
        <v>26</v>
      </c>
      <c r="I813" t="s">
        <v>18</v>
      </c>
      <c r="J813" t="s">
        <v>2879</v>
      </c>
      <c r="K813" s="1" t="s">
        <v>2880</v>
      </c>
      <c r="L813" s="1" t="s">
        <v>2706</v>
      </c>
      <c r="M813" t="s">
        <v>2881</v>
      </c>
      <c r="N813" t="s">
        <v>29</v>
      </c>
    </row>
    <row r="814" spans="1:14" ht="33" hidden="1" x14ac:dyDescent="0.3">
      <c r="A814">
        <v>2568</v>
      </c>
      <c r="B814">
        <v>164788</v>
      </c>
      <c r="C814" t="s">
        <v>2698</v>
      </c>
      <c r="D814" t="s">
        <v>2882</v>
      </c>
      <c r="E814" t="s">
        <v>14</v>
      </c>
      <c r="F814" t="s">
        <v>831</v>
      </c>
      <c r="G814" t="s">
        <v>139</v>
      </c>
      <c r="H814" t="s">
        <v>26</v>
      </c>
      <c r="I814" t="s">
        <v>18</v>
      </c>
      <c r="J814" t="s">
        <v>2883</v>
      </c>
      <c r="K814" s="1" t="s">
        <v>2884</v>
      </c>
      <c r="L814" s="1" t="s">
        <v>2706</v>
      </c>
      <c r="M814" t="s">
        <v>2721</v>
      </c>
      <c r="N814" t="s">
        <v>29</v>
      </c>
    </row>
    <row r="815" spans="1:14" ht="66" hidden="1" x14ac:dyDescent="0.3">
      <c r="A815">
        <v>2568</v>
      </c>
      <c r="B815">
        <v>164788</v>
      </c>
      <c r="C815" t="s">
        <v>2698</v>
      </c>
      <c r="D815" t="s">
        <v>2885</v>
      </c>
      <c r="E815" t="s">
        <v>162</v>
      </c>
      <c r="F815" t="s">
        <v>1632</v>
      </c>
      <c r="G815" t="s">
        <v>456</v>
      </c>
      <c r="H815" t="s">
        <v>154</v>
      </c>
      <c r="I815" t="s">
        <v>155</v>
      </c>
      <c r="J815" s="1" t="s">
        <v>2886</v>
      </c>
      <c r="K815" s="1" t="s">
        <v>2887</v>
      </c>
      <c r="L815" s="1" t="s">
        <v>2706</v>
      </c>
      <c r="M815" t="s">
        <v>2781</v>
      </c>
      <c r="N815" s="2">
        <v>46465</v>
      </c>
    </row>
    <row r="816" spans="1:14" ht="49.5" hidden="1" x14ac:dyDescent="0.3">
      <c r="A816">
        <v>2568</v>
      </c>
      <c r="B816">
        <v>164788</v>
      </c>
      <c r="C816" t="s">
        <v>2698</v>
      </c>
      <c r="D816" t="s">
        <v>2888</v>
      </c>
      <c r="E816" t="s">
        <v>14</v>
      </c>
      <c r="F816" t="s">
        <v>1092</v>
      </c>
      <c r="G816" t="s">
        <v>139</v>
      </c>
      <c r="H816" t="s">
        <v>26</v>
      </c>
      <c r="I816" t="s">
        <v>18</v>
      </c>
      <c r="J816" t="s">
        <v>2889</v>
      </c>
      <c r="K816" s="1" t="s">
        <v>2890</v>
      </c>
      <c r="L816" s="1" t="s">
        <v>2706</v>
      </c>
      <c r="M816" t="s">
        <v>2721</v>
      </c>
      <c r="N816" t="s">
        <v>29</v>
      </c>
    </row>
    <row r="817" spans="1:14" ht="49.5" hidden="1" x14ac:dyDescent="0.3">
      <c r="A817">
        <v>2568</v>
      </c>
      <c r="B817">
        <v>164788</v>
      </c>
      <c r="C817" t="s">
        <v>2698</v>
      </c>
      <c r="D817" t="s">
        <v>2891</v>
      </c>
      <c r="E817" t="s">
        <v>14</v>
      </c>
      <c r="F817" t="s">
        <v>84</v>
      </c>
      <c r="G817" t="s">
        <v>139</v>
      </c>
      <c r="H817" t="s">
        <v>26</v>
      </c>
      <c r="I817" t="s">
        <v>18</v>
      </c>
      <c r="J817" t="s">
        <v>2892</v>
      </c>
      <c r="K817" s="1" t="s">
        <v>2893</v>
      </c>
      <c r="L817" s="1" t="s">
        <v>2706</v>
      </c>
      <c r="M817" t="s">
        <v>2757</v>
      </c>
      <c r="N817" t="s">
        <v>29</v>
      </c>
    </row>
    <row r="818" spans="1:14" ht="49.5" hidden="1" x14ac:dyDescent="0.3">
      <c r="A818">
        <v>2568</v>
      </c>
      <c r="B818">
        <v>164788</v>
      </c>
      <c r="C818" t="s">
        <v>2698</v>
      </c>
      <c r="D818" t="s">
        <v>2673</v>
      </c>
      <c r="E818" t="s">
        <v>14</v>
      </c>
      <c r="F818" t="s">
        <v>1115</v>
      </c>
      <c r="G818" t="s">
        <v>139</v>
      </c>
      <c r="H818" t="s">
        <v>26</v>
      </c>
      <c r="I818" t="s">
        <v>18</v>
      </c>
      <c r="J818" t="s">
        <v>2894</v>
      </c>
      <c r="K818" s="1" t="s">
        <v>2895</v>
      </c>
      <c r="L818" s="1" t="s">
        <v>2706</v>
      </c>
      <c r="M818" t="s">
        <v>2721</v>
      </c>
      <c r="N818" t="s">
        <v>29</v>
      </c>
    </row>
    <row r="819" spans="1:14" ht="49.5" hidden="1" x14ac:dyDescent="0.3">
      <c r="A819">
        <v>2568</v>
      </c>
      <c r="B819">
        <v>164788</v>
      </c>
      <c r="C819" t="s">
        <v>2698</v>
      </c>
      <c r="D819" t="s">
        <v>1360</v>
      </c>
      <c r="E819" t="s">
        <v>14</v>
      </c>
      <c r="F819" t="s">
        <v>132</v>
      </c>
      <c r="G819" t="s">
        <v>139</v>
      </c>
      <c r="H819" t="s">
        <v>26</v>
      </c>
      <c r="I819" t="s">
        <v>18</v>
      </c>
      <c r="J819" t="s">
        <v>2896</v>
      </c>
      <c r="K819" s="1" t="s">
        <v>2897</v>
      </c>
      <c r="L819" s="1" t="s">
        <v>2706</v>
      </c>
      <c r="M819" t="s">
        <v>2898</v>
      </c>
      <c r="N819" t="s">
        <v>29</v>
      </c>
    </row>
    <row r="820" spans="1:14" ht="49.5" hidden="1" x14ac:dyDescent="0.3">
      <c r="A820">
        <v>2568</v>
      </c>
      <c r="B820">
        <v>164788</v>
      </c>
      <c r="C820" t="s">
        <v>2698</v>
      </c>
      <c r="D820" t="s">
        <v>2899</v>
      </c>
      <c r="E820" t="s">
        <v>14</v>
      </c>
      <c r="F820" t="s">
        <v>445</v>
      </c>
      <c r="G820" t="s">
        <v>139</v>
      </c>
      <c r="H820" t="s">
        <v>26</v>
      </c>
      <c r="I820" t="s">
        <v>18</v>
      </c>
      <c r="J820" t="s">
        <v>2900</v>
      </c>
      <c r="K820" s="1" t="s">
        <v>2901</v>
      </c>
      <c r="L820" s="1" t="s">
        <v>2706</v>
      </c>
      <c r="M820" t="s">
        <v>2757</v>
      </c>
      <c r="N820" t="s">
        <v>29</v>
      </c>
    </row>
    <row r="821" spans="1:14" ht="49.5" hidden="1" x14ac:dyDescent="0.3">
      <c r="A821">
        <v>2568</v>
      </c>
      <c r="B821">
        <v>164788</v>
      </c>
      <c r="C821" t="s">
        <v>2698</v>
      </c>
      <c r="D821" t="s">
        <v>2902</v>
      </c>
      <c r="E821" t="s">
        <v>14</v>
      </c>
      <c r="F821" t="s">
        <v>302</v>
      </c>
      <c r="G821" t="s">
        <v>139</v>
      </c>
      <c r="H821" t="s">
        <v>26</v>
      </c>
      <c r="I821" t="s">
        <v>18</v>
      </c>
      <c r="J821" t="s">
        <v>2903</v>
      </c>
      <c r="K821" s="1" t="s">
        <v>2904</v>
      </c>
      <c r="L821" s="1" t="s">
        <v>2706</v>
      </c>
      <c r="M821" t="s">
        <v>2717</v>
      </c>
      <c r="N821" t="s">
        <v>29</v>
      </c>
    </row>
    <row r="822" spans="1:14" ht="49.5" hidden="1" x14ac:dyDescent="0.3">
      <c r="A822">
        <v>2568</v>
      </c>
      <c r="B822">
        <v>164788</v>
      </c>
      <c r="C822" t="s">
        <v>2698</v>
      </c>
      <c r="D822" t="s">
        <v>2905</v>
      </c>
      <c r="E822" t="s">
        <v>14</v>
      </c>
      <c r="F822" t="s">
        <v>185</v>
      </c>
      <c r="G822" t="s">
        <v>139</v>
      </c>
      <c r="H822" t="s">
        <v>26</v>
      </c>
      <c r="I822" t="s">
        <v>18</v>
      </c>
      <c r="J822" t="s">
        <v>2906</v>
      </c>
      <c r="K822" s="1" t="s">
        <v>2907</v>
      </c>
      <c r="L822" s="1" t="s">
        <v>2706</v>
      </c>
      <c r="M822" t="s">
        <v>2778</v>
      </c>
      <c r="N822" t="s">
        <v>29</v>
      </c>
    </row>
    <row r="823" spans="1:14" ht="33" hidden="1" x14ac:dyDescent="0.3">
      <c r="A823">
        <v>2568</v>
      </c>
      <c r="B823">
        <v>164788</v>
      </c>
      <c r="C823" t="s">
        <v>2698</v>
      </c>
      <c r="D823" t="s">
        <v>2908</v>
      </c>
      <c r="E823" t="s">
        <v>14</v>
      </c>
      <c r="F823" t="s">
        <v>180</v>
      </c>
      <c r="G823" t="s">
        <v>139</v>
      </c>
      <c r="H823" t="s">
        <v>26</v>
      </c>
      <c r="I823" t="s">
        <v>18</v>
      </c>
      <c r="J823" t="s">
        <v>2909</v>
      </c>
      <c r="K823" s="1" t="s">
        <v>2910</v>
      </c>
      <c r="L823" s="1" t="s">
        <v>2706</v>
      </c>
      <c r="M823" t="s">
        <v>2721</v>
      </c>
      <c r="N823" t="s">
        <v>29</v>
      </c>
    </row>
    <row r="824" spans="1:14" ht="33" hidden="1" x14ac:dyDescent="0.3">
      <c r="A824">
        <v>2568</v>
      </c>
      <c r="B824">
        <v>164788</v>
      </c>
      <c r="C824" t="s">
        <v>2698</v>
      </c>
      <c r="D824" t="s">
        <v>2911</v>
      </c>
      <c r="E824" t="s">
        <v>14</v>
      </c>
      <c r="F824" t="s">
        <v>206</v>
      </c>
      <c r="G824" t="s">
        <v>139</v>
      </c>
      <c r="H824" t="s">
        <v>26</v>
      </c>
      <c r="I824" t="s">
        <v>18</v>
      </c>
      <c r="J824" t="s">
        <v>2912</v>
      </c>
      <c r="K824" s="1" t="s">
        <v>2913</v>
      </c>
      <c r="L824" s="1" t="s">
        <v>2706</v>
      </c>
      <c r="M824" t="s">
        <v>2914</v>
      </c>
      <c r="N824" t="s">
        <v>29</v>
      </c>
    </row>
    <row r="825" spans="1:14" ht="33" hidden="1" x14ac:dyDescent="0.3">
      <c r="A825">
        <v>2568</v>
      </c>
      <c r="B825">
        <v>164788</v>
      </c>
      <c r="C825" t="s">
        <v>2698</v>
      </c>
      <c r="D825" t="s">
        <v>2915</v>
      </c>
      <c r="E825" t="s">
        <v>14</v>
      </c>
      <c r="F825" t="s">
        <v>296</v>
      </c>
      <c r="G825" t="s">
        <v>139</v>
      </c>
      <c r="H825" t="s">
        <v>26</v>
      </c>
      <c r="I825" t="s">
        <v>18</v>
      </c>
      <c r="J825" t="s">
        <v>2916</v>
      </c>
      <c r="K825" s="1" t="s">
        <v>2917</v>
      </c>
      <c r="L825" s="1" t="s">
        <v>2706</v>
      </c>
      <c r="M825" t="s">
        <v>2717</v>
      </c>
      <c r="N825" t="s">
        <v>29</v>
      </c>
    </row>
    <row r="826" spans="1:14" ht="132" hidden="1" x14ac:dyDescent="0.3">
      <c r="A826">
        <v>2568</v>
      </c>
      <c r="B826">
        <v>164788</v>
      </c>
      <c r="C826" t="s">
        <v>2698</v>
      </c>
      <c r="D826" t="s">
        <v>2918</v>
      </c>
      <c r="E826" t="s">
        <v>14</v>
      </c>
      <c r="F826" t="s">
        <v>2919</v>
      </c>
      <c r="G826" t="s">
        <v>456</v>
      </c>
      <c r="H826" t="s">
        <v>154</v>
      </c>
      <c r="I826" t="s">
        <v>155</v>
      </c>
      <c r="J826" s="1" t="s">
        <v>2920</v>
      </c>
      <c r="K826" s="1" t="s">
        <v>2921</v>
      </c>
      <c r="L826" s="1" t="s">
        <v>2706</v>
      </c>
      <c r="M826" t="s">
        <v>2816</v>
      </c>
      <c r="N826" s="2">
        <v>45735</v>
      </c>
    </row>
    <row r="827" spans="1:14" ht="33" hidden="1" x14ac:dyDescent="0.3">
      <c r="A827">
        <v>2568</v>
      </c>
      <c r="B827">
        <v>164788</v>
      </c>
      <c r="C827" t="s">
        <v>2698</v>
      </c>
      <c r="D827" t="s">
        <v>2204</v>
      </c>
      <c r="E827" t="s">
        <v>14</v>
      </c>
      <c r="F827" t="s">
        <v>67</v>
      </c>
      <c r="G827" t="s">
        <v>139</v>
      </c>
      <c r="H827" t="s">
        <v>26</v>
      </c>
      <c r="I827" t="s">
        <v>18</v>
      </c>
      <c r="J827" t="s">
        <v>2922</v>
      </c>
      <c r="K827" s="1" t="s">
        <v>2923</v>
      </c>
      <c r="L827" s="1" t="s">
        <v>2706</v>
      </c>
      <c r="M827" t="s">
        <v>2717</v>
      </c>
      <c r="N827" t="s">
        <v>29</v>
      </c>
    </row>
    <row r="828" spans="1:14" ht="33" hidden="1" x14ac:dyDescent="0.3">
      <c r="A828">
        <v>2568</v>
      </c>
      <c r="B828">
        <v>164788</v>
      </c>
      <c r="C828" t="s">
        <v>2698</v>
      </c>
      <c r="D828" t="s">
        <v>950</v>
      </c>
      <c r="E828" t="s">
        <v>14</v>
      </c>
      <c r="F828" t="s">
        <v>1450</v>
      </c>
      <c r="G828" t="s">
        <v>139</v>
      </c>
      <c r="H828" t="s">
        <v>26</v>
      </c>
      <c r="I828" t="s">
        <v>18</v>
      </c>
      <c r="J828" t="s">
        <v>2924</v>
      </c>
      <c r="K828" s="1" t="s">
        <v>2925</v>
      </c>
      <c r="L828" s="1" t="s">
        <v>2706</v>
      </c>
      <c r="M828" t="s">
        <v>2778</v>
      </c>
      <c r="N828" t="s">
        <v>29</v>
      </c>
    </row>
    <row r="829" spans="1:14" ht="49.5" hidden="1" x14ac:dyDescent="0.3">
      <c r="A829">
        <v>2568</v>
      </c>
      <c r="B829">
        <v>164788</v>
      </c>
      <c r="C829" t="s">
        <v>2698</v>
      </c>
      <c r="D829" t="s">
        <v>2926</v>
      </c>
      <c r="E829" t="s">
        <v>14</v>
      </c>
      <c r="F829" t="s">
        <v>1297</v>
      </c>
      <c r="G829" t="s">
        <v>139</v>
      </c>
      <c r="H829" t="s">
        <v>26</v>
      </c>
      <c r="I829" t="s">
        <v>18</v>
      </c>
      <c r="J829" s="1" t="s">
        <v>2927</v>
      </c>
      <c r="K829" s="1" t="s">
        <v>2928</v>
      </c>
      <c r="L829" s="1" t="s">
        <v>2706</v>
      </c>
      <c r="M829" t="s">
        <v>2757</v>
      </c>
      <c r="N829" t="s">
        <v>29</v>
      </c>
    </row>
    <row r="830" spans="1:14" ht="33" hidden="1" x14ac:dyDescent="0.3">
      <c r="A830">
        <v>2568</v>
      </c>
      <c r="B830">
        <v>164788</v>
      </c>
      <c r="C830" t="s">
        <v>2698</v>
      </c>
      <c r="D830" t="s">
        <v>2929</v>
      </c>
      <c r="E830" t="s">
        <v>14</v>
      </c>
      <c r="F830" t="s">
        <v>240</v>
      </c>
      <c r="G830" t="s">
        <v>139</v>
      </c>
      <c r="H830" t="s">
        <v>26</v>
      </c>
      <c r="I830" t="s">
        <v>18</v>
      </c>
      <c r="J830" t="s">
        <v>2930</v>
      </c>
      <c r="K830" s="1" t="s">
        <v>2931</v>
      </c>
      <c r="L830" s="1" t="s">
        <v>2706</v>
      </c>
      <c r="M830" t="s">
        <v>2771</v>
      </c>
      <c r="N830" t="s">
        <v>29</v>
      </c>
    </row>
    <row r="831" spans="1:14" ht="49.5" hidden="1" x14ac:dyDescent="0.3">
      <c r="A831">
        <v>2568</v>
      </c>
      <c r="B831">
        <v>164788</v>
      </c>
      <c r="C831" t="s">
        <v>2698</v>
      </c>
      <c r="D831" t="s">
        <v>2932</v>
      </c>
      <c r="E831" t="s">
        <v>14</v>
      </c>
      <c r="F831" t="s">
        <v>1115</v>
      </c>
      <c r="G831" t="s">
        <v>139</v>
      </c>
      <c r="H831" t="s">
        <v>26</v>
      </c>
      <c r="I831" t="s">
        <v>18</v>
      </c>
      <c r="J831" t="s">
        <v>2933</v>
      </c>
      <c r="K831" s="1" t="s">
        <v>2934</v>
      </c>
      <c r="L831" s="1" t="s">
        <v>2706</v>
      </c>
      <c r="M831" t="s">
        <v>2717</v>
      </c>
      <c r="N831" t="s">
        <v>29</v>
      </c>
    </row>
    <row r="832" spans="1:14" ht="33" hidden="1" x14ac:dyDescent="0.3">
      <c r="A832">
        <v>2568</v>
      </c>
      <c r="B832">
        <v>164788</v>
      </c>
      <c r="C832" t="s">
        <v>2698</v>
      </c>
      <c r="D832" t="s">
        <v>2935</v>
      </c>
      <c r="E832" t="s">
        <v>14</v>
      </c>
      <c r="F832" t="s">
        <v>138</v>
      </c>
      <c r="G832" t="s">
        <v>139</v>
      </c>
      <c r="H832" t="s">
        <v>26</v>
      </c>
      <c r="I832" t="s">
        <v>18</v>
      </c>
      <c r="J832" t="s">
        <v>2936</v>
      </c>
      <c r="K832" s="1" t="s">
        <v>2937</v>
      </c>
      <c r="L832" s="1" t="s">
        <v>2706</v>
      </c>
      <c r="M832" t="s">
        <v>2761</v>
      </c>
      <c r="N832" t="s">
        <v>29</v>
      </c>
    </row>
    <row r="833" spans="1:14" ht="33" hidden="1" x14ac:dyDescent="0.3">
      <c r="A833">
        <v>2568</v>
      </c>
      <c r="B833">
        <v>164788</v>
      </c>
      <c r="C833" t="s">
        <v>2698</v>
      </c>
      <c r="D833" t="s">
        <v>2938</v>
      </c>
      <c r="E833" t="s">
        <v>14</v>
      </c>
      <c r="F833" t="s">
        <v>176</v>
      </c>
      <c r="G833" t="s">
        <v>139</v>
      </c>
      <c r="H833" t="s">
        <v>26</v>
      </c>
      <c r="I833" t="s">
        <v>18</v>
      </c>
      <c r="J833" t="s">
        <v>2939</v>
      </c>
      <c r="K833" s="1" t="s">
        <v>2940</v>
      </c>
      <c r="L833" s="1" t="s">
        <v>2706</v>
      </c>
      <c r="M833" t="s">
        <v>2721</v>
      </c>
      <c r="N833" t="s">
        <v>29</v>
      </c>
    </row>
    <row r="834" spans="1:14" ht="33" hidden="1" x14ac:dyDescent="0.3">
      <c r="A834">
        <v>2568</v>
      </c>
      <c r="B834">
        <v>164788</v>
      </c>
      <c r="C834" t="s">
        <v>2698</v>
      </c>
      <c r="D834" t="s">
        <v>2941</v>
      </c>
      <c r="E834" t="s">
        <v>14</v>
      </c>
      <c r="F834" t="s">
        <v>147</v>
      </c>
      <c r="G834" t="s">
        <v>139</v>
      </c>
      <c r="H834" t="s">
        <v>26</v>
      </c>
      <c r="I834" t="s">
        <v>18</v>
      </c>
      <c r="J834" t="s">
        <v>2942</v>
      </c>
      <c r="K834" s="1" t="s">
        <v>2943</v>
      </c>
      <c r="L834" s="1" t="s">
        <v>2706</v>
      </c>
      <c r="M834" t="s">
        <v>2717</v>
      </c>
      <c r="N834" t="s">
        <v>29</v>
      </c>
    </row>
    <row r="835" spans="1:14" ht="33" hidden="1" x14ac:dyDescent="0.3">
      <c r="A835">
        <v>2568</v>
      </c>
      <c r="B835">
        <v>164788</v>
      </c>
      <c r="C835" t="s">
        <v>2698</v>
      </c>
      <c r="D835" t="s">
        <v>2944</v>
      </c>
      <c r="E835" t="s">
        <v>14</v>
      </c>
      <c r="F835" t="s">
        <v>1547</v>
      </c>
      <c r="G835" t="s">
        <v>139</v>
      </c>
      <c r="H835" t="s">
        <v>26</v>
      </c>
      <c r="I835" t="s">
        <v>18</v>
      </c>
      <c r="J835" t="s">
        <v>2945</v>
      </c>
      <c r="K835" s="1" t="s">
        <v>2946</v>
      </c>
      <c r="L835" s="1" t="s">
        <v>2706</v>
      </c>
      <c r="M835" t="s">
        <v>2717</v>
      </c>
      <c r="N835" t="s">
        <v>29</v>
      </c>
    </row>
    <row r="836" spans="1:14" ht="49.5" hidden="1" x14ac:dyDescent="0.3">
      <c r="A836">
        <v>2568</v>
      </c>
      <c r="B836">
        <v>164788</v>
      </c>
      <c r="C836" t="s">
        <v>2698</v>
      </c>
      <c r="D836" t="s">
        <v>2947</v>
      </c>
      <c r="E836" t="s">
        <v>14</v>
      </c>
      <c r="F836" t="s">
        <v>427</v>
      </c>
      <c r="G836" t="s">
        <v>139</v>
      </c>
      <c r="H836" t="s">
        <v>26</v>
      </c>
      <c r="I836" t="s">
        <v>18</v>
      </c>
      <c r="J836" t="s">
        <v>2948</v>
      </c>
      <c r="K836" s="1" t="s">
        <v>2949</v>
      </c>
      <c r="L836" s="1" t="s">
        <v>2706</v>
      </c>
      <c r="M836" t="s">
        <v>2732</v>
      </c>
      <c r="N836" t="s">
        <v>29</v>
      </c>
    </row>
    <row r="837" spans="1:14" ht="99" hidden="1" x14ac:dyDescent="0.3">
      <c r="A837">
        <v>2568</v>
      </c>
      <c r="B837">
        <v>164788</v>
      </c>
      <c r="C837" t="s">
        <v>2698</v>
      </c>
      <c r="D837" t="s">
        <v>2950</v>
      </c>
      <c r="E837" t="s">
        <v>14</v>
      </c>
      <c r="F837" t="s">
        <v>1915</v>
      </c>
      <c r="G837" t="s">
        <v>456</v>
      </c>
      <c r="H837" t="s">
        <v>154</v>
      </c>
      <c r="I837" t="s">
        <v>155</v>
      </c>
      <c r="J837" s="1" t="s">
        <v>2951</v>
      </c>
      <c r="K837" s="1" t="s">
        <v>2952</v>
      </c>
      <c r="L837" s="1" t="s">
        <v>2706</v>
      </c>
      <c r="M837" t="s">
        <v>2702</v>
      </c>
      <c r="N837" s="2">
        <v>46102</v>
      </c>
    </row>
    <row r="838" spans="1:14" ht="49.5" hidden="1" x14ac:dyDescent="0.3">
      <c r="A838">
        <v>2568</v>
      </c>
      <c r="B838">
        <v>164788</v>
      </c>
      <c r="C838" t="s">
        <v>2698</v>
      </c>
      <c r="D838" t="s">
        <v>2953</v>
      </c>
      <c r="E838" t="s">
        <v>14</v>
      </c>
      <c r="F838" t="s">
        <v>147</v>
      </c>
      <c r="G838" t="s">
        <v>139</v>
      </c>
      <c r="H838" t="s">
        <v>26</v>
      </c>
      <c r="I838" t="s">
        <v>18</v>
      </c>
      <c r="J838" t="s">
        <v>2954</v>
      </c>
      <c r="K838" s="1" t="s">
        <v>2955</v>
      </c>
      <c r="L838" s="1" t="s">
        <v>2706</v>
      </c>
      <c r="M838" t="s">
        <v>2717</v>
      </c>
      <c r="N838" t="s">
        <v>29</v>
      </c>
    </row>
    <row r="839" spans="1:14" ht="33" hidden="1" x14ac:dyDescent="0.3">
      <c r="A839">
        <v>2568</v>
      </c>
      <c r="B839">
        <v>164788</v>
      </c>
      <c r="C839" t="s">
        <v>2698</v>
      </c>
      <c r="D839" t="s">
        <v>2956</v>
      </c>
      <c r="E839" t="s">
        <v>14</v>
      </c>
      <c r="F839" t="s">
        <v>1431</v>
      </c>
      <c r="G839" t="s">
        <v>139</v>
      </c>
      <c r="H839" t="s">
        <v>26</v>
      </c>
      <c r="I839" t="s">
        <v>18</v>
      </c>
      <c r="J839" t="s">
        <v>2957</v>
      </c>
      <c r="K839" s="1" t="s">
        <v>2958</v>
      </c>
      <c r="L839" s="1" t="s">
        <v>2706</v>
      </c>
      <c r="M839" t="s">
        <v>2959</v>
      </c>
      <c r="N839" t="s">
        <v>29</v>
      </c>
    </row>
    <row r="840" spans="1:14" ht="33" hidden="1" x14ac:dyDescent="0.3">
      <c r="A840">
        <v>2568</v>
      </c>
      <c r="B840">
        <v>164788</v>
      </c>
      <c r="C840" t="s">
        <v>2698</v>
      </c>
      <c r="D840" t="s">
        <v>2960</v>
      </c>
      <c r="E840" t="s">
        <v>14</v>
      </c>
      <c r="F840" t="s">
        <v>1840</v>
      </c>
      <c r="G840" t="s">
        <v>139</v>
      </c>
      <c r="H840" t="s">
        <v>26</v>
      </c>
      <c r="I840" t="s">
        <v>18</v>
      </c>
      <c r="J840" t="s">
        <v>2961</v>
      </c>
      <c r="K840" s="1" t="s">
        <v>2962</v>
      </c>
      <c r="L840" s="1" t="s">
        <v>2706</v>
      </c>
      <c r="M840" t="s">
        <v>2778</v>
      </c>
      <c r="N840" t="s">
        <v>29</v>
      </c>
    </row>
    <row r="841" spans="1:14" ht="33" hidden="1" x14ac:dyDescent="0.3">
      <c r="A841">
        <v>2568</v>
      </c>
      <c r="B841">
        <v>164788</v>
      </c>
      <c r="C841" t="s">
        <v>2698</v>
      </c>
      <c r="D841" t="s">
        <v>2963</v>
      </c>
      <c r="E841" t="s">
        <v>14</v>
      </c>
      <c r="F841" t="s">
        <v>460</v>
      </c>
      <c r="G841" t="s">
        <v>139</v>
      </c>
      <c r="H841" t="s">
        <v>26</v>
      </c>
      <c r="I841" t="s">
        <v>18</v>
      </c>
      <c r="J841" t="s">
        <v>2964</v>
      </c>
      <c r="K841" s="1" t="s">
        <v>2965</v>
      </c>
      <c r="L841" s="1" t="s">
        <v>2706</v>
      </c>
      <c r="M841" t="s">
        <v>2757</v>
      </c>
      <c r="N841" t="s">
        <v>29</v>
      </c>
    </row>
    <row r="842" spans="1:14" ht="33" hidden="1" x14ac:dyDescent="0.3">
      <c r="A842">
        <v>2568</v>
      </c>
      <c r="B842">
        <v>164788</v>
      </c>
      <c r="C842" t="s">
        <v>2698</v>
      </c>
      <c r="D842" t="s">
        <v>2966</v>
      </c>
      <c r="E842" t="s">
        <v>14</v>
      </c>
      <c r="F842" t="s">
        <v>951</v>
      </c>
      <c r="G842" t="s">
        <v>139</v>
      </c>
      <c r="H842" t="s">
        <v>26</v>
      </c>
      <c r="I842" t="s">
        <v>18</v>
      </c>
      <c r="J842" t="s">
        <v>2967</v>
      </c>
      <c r="K842" s="1" t="s">
        <v>2968</v>
      </c>
      <c r="L842" s="1" t="s">
        <v>2706</v>
      </c>
      <c r="M842" t="s">
        <v>2969</v>
      </c>
      <c r="N842" t="s">
        <v>29</v>
      </c>
    </row>
    <row r="843" spans="1:14" ht="49.5" hidden="1" x14ac:dyDescent="0.3">
      <c r="A843">
        <v>2568</v>
      </c>
      <c r="B843">
        <v>164788</v>
      </c>
      <c r="C843" t="s">
        <v>2698</v>
      </c>
      <c r="D843" t="s">
        <v>2970</v>
      </c>
      <c r="E843" t="s">
        <v>14</v>
      </c>
      <c r="F843" t="s">
        <v>1080</v>
      </c>
      <c r="G843" t="s">
        <v>139</v>
      </c>
      <c r="H843" t="s">
        <v>26</v>
      </c>
      <c r="I843" t="s">
        <v>18</v>
      </c>
      <c r="J843" s="1" t="s">
        <v>2971</v>
      </c>
      <c r="K843" s="1" t="s">
        <v>2972</v>
      </c>
      <c r="L843" s="1" t="s">
        <v>2706</v>
      </c>
      <c r="M843" t="s">
        <v>2761</v>
      </c>
      <c r="N843" t="s">
        <v>29</v>
      </c>
    </row>
    <row r="844" spans="1:14" ht="49.5" hidden="1" x14ac:dyDescent="0.3">
      <c r="A844">
        <v>2568</v>
      </c>
      <c r="B844">
        <v>164788</v>
      </c>
      <c r="C844" t="s">
        <v>2698</v>
      </c>
      <c r="D844" t="s">
        <v>2973</v>
      </c>
      <c r="E844" t="s">
        <v>14</v>
      </c>
      <c r="F844" t="s">
        <v>201</v>
      </c>
      <c r="G844" t="s">
        <v>139</v>
      </c>
      <c r="H844" t="s">
        <v>26</v>
      </c>
      <c r="I844" t="s">
        <v>18</v>
      </c>
      <c r="J844" t="s">
        <v>2974</v>
      </c>
      <c r="K844" s="1" t="s">
        <v>2975</v>
      </c>
      <c r="L844" s="1" t="s">
        <v>2706</v>
      </c>
      <c r="M844" t="s">
        <v>2717</v>
      </c>
      <c r="N844" t="s">
        <v>29</v>
      </c>
    </row>
    <row r="845" spans="1:14" ht="33" hidden="1" x14ac:dyDescent="0.3">
      <c r="A845">
        <v>2568</v>
      </c>
      <c r="B845">
        <v>164788</v>
      </c>
      <c r="C845" t="s">
        <v>2698</v>
      </c>
      <c r="D845" t="s">
        <v>2976</v>
      </c>
      <c r="E845" t="s">
        <v>14</v>
      </c>
      <c r="F845" t="s">
        <v>111</v>
      </c>
      <c r="G845" t="s">
        <v>139</v>
      </c>
      <c r="H845" t="s">
        <v>26</v>
      </c>
      <c r="I845" t="s">
        <v>18</v>
      </c>
      <c r="J845" t="s">
        <v>2977</v>
      </c>
      <c r="K845" s="1" t="s">
        <v>2978</v>
      </c>
      <c r="L845" s="1" t="s">
        <v>2706</v>
      </c>
      <c r="M845" t="s">
        <v>2979</v>
      </c>
      <c r="N845" t="s">
        <v>29</v>
      </c>
    </row>
    <row r="846" spans="1:14" ht="33" hidden="1" x14ac:dyDescent="0.3">
      <c r="A846">
        <v>2568</v>
      </c>
      <c r="B846">
        <v>164788</v>
      </c>
      <c r="C846" t="s">
        <v>2698</v>
      </c>
      <c r="D846" t="s">
        <v>2980</v>
      </c>
      <c r="E846" t="s">
        <v>14</v>
      </c>
      <c r="F846" t="s">
        <v>215</v>
      </c>
      <c r="G846" t="s">
        <v>139</v>
      </c>
      <c r="H846" t="s">
        <v>26</v>
      </c>
      <c r="I846" t="s">
        <v>18</v>
      </c>
      <c r="J846" t="s">
        <v>2981</v>
      </c>
      <c r="K846" s="1" t="s">
        <v>2982</v>
      </c>
      <c r="L846" s="1" t="s">
        <v>2706</v>
      </c>
      <c r="M846" t="s">
        <v>2757</v>
      </c>
      <c r="N846" t="s">
        <v>29</v>
      </c>
    </row>
    <row r="847" spans="1:14" ht="99" hidden="1" x14ac:dyDescent="0.3">
      <c r="A847">
        <v>2568</v>
      </c>
      <c r="B847">
        <v>164788</v>
      </c>
      <c r="C847" t="s">
        <v>2698</v>
      </c>
      <c r="D847" t="s">
        <v>2983</v>
      </c>
      <c r="E847" t="s">
        <v>14</v>
      </c>
      <c r="F847" t="s">
        <v>104</v>
      </c>
      <c r="G847" t="s">
        <v>456</v>
      </c>
      <c r="H847" t="s">
        <v>154</v>
      </c>
      <c r="I847" t="s">
        <v>155</v>
      </c>
      <c r="J847" s="1" t="s">
        <v>2984</v>
      </c>
      <c r="K847" s="1" t="s">
        <v>2985</v>
      </c>
      <c r="L847" s="1" t="s">
        <v>2706</v>
      </c>
      <c r="M847" t="s">
        <v>2781</v>
      </c>
      <c r="N847" s="2">
        <v>46465</v>
      </c>
    </row>
    <row r="848" spans="1:14" ht="49.5" hidden="1" x14ac:dyDescent="0.3">
      <c r="A848">
        <v>2580</v>
      </c>
      <c r="B848">
        <v>106623</v>
      </c>
      <c r="C848" t="s">
        <v>2986</v>
      </c>
      <c r="D848" t="s">
        <v>2987</v>
      </c>
      <c r="E848" t="s">
        <v>14</v>
      </c>
      <c r="F848" t="s">
        <v>1826</v>
      </c>
      <c r="G848" t="s">
        <v>409</v>
      </c>
      <c r="H848" t="s">
        <v>17</v>
      </c>
      <c r="I848" t="s">
        <v>18</v>
      </c>
      <c r="J848" s="1" t="s">
        <v>2988</v>
      </c>
      <c r="K848" s="1" t="s">
        <v>2989</v>
      </c>
      <c r="L848" s="1" t="s">
        <v>2990</v>
      </c>
      <c r="M848" t="s">
        <v>2991</v>
      </c>
      <c r="N848" s="2">
        <v>46474</v>
      </c>
    </row>
    <row r="849" spans="1:14" ht="66" hidden="1" x14ac:dyDescent="0.3">
      <c r="A849">
        <v>2580</v>
      </c>
      <c r="B849">
        <v>106623</v>
      </c>
      <c r="C849" t="s">
        <v>2986</v>
      </c>
      <c r="D849" t="s">
        <v>2992</v>
      </c>
      <c r="E849" t="s">
        <v>14</v>
      </c>
      <c r="F849" t="s">
        <v>1318</v>
      </c>
      <c r="G849" t="s">
        <v>2108</v>
      </c>
      <c r="H849" t="s">
        <v>17</v>
      </c>
      <c r="I849" t="s">
        <v>155</v>
      </c>
      <c r="J849" s="1" t="s">
        <v>2993</v>
      </c>
      <c r="K849" s="1" t="s">
        <v>2994</v>
      </c>
      <c r="L849" s="1" t="s">
        <v>2990</v>
      </c>
      <c r="M849" t="s">
        <v>2995</v>
      </c>
      <c r="N849" s="2">
        <v>45739</v>
      </c>
    </row>
    <row r="850" spans="1:14" ht="49.5" hidden="1" x14ac:dyDescent="0.3">
      <c r="A850">
        <v>2580</v>
      </c>
      <c r="B850">
        <v>106623</v>
      </c>
      <c r="C850" t="s">
        <v>2986</v>
      </c>
      <c r="D850" t="s">
        <v>2996</v>
      </c>
      <c r="E850" t="s">
        <v>14</v>
      </c>
      <c r="F850" t="s">
        <v>1923</v>
      </c>
      <c r="G850" t="s">
        <v>2108</v>
      </c>
      <c r="H850" t="s">
        <v>17</v>
      </c>
      <c r="I850" t="s">
        <v>155</v>
      </c>
      <c r="J850" t="s">
        <v>2108</v>
      </c>
      <c r="K850" s="1" t="s">
        <v>2997</v>
      </c>
      <c r="L850" s="1" t="s">
        <v>2990</v>
      </c>
      <c r="M850" t="s">
        <v>2998</v>
      </c>
      <c r="N850" s="2">
        <v>46474</v>
      </c>
    </row>
    <row r="851" spans="1:14" ht="66" hidden="1" x14ac:dyDescent="0.3">
      <c r="A851">
        <v>2580</v>
      </c>
      <c r="B851">
        <v>106623</v>
      </c>
      <c r="C851" t="s">
        <v>2986</v>
      </c>
      <c r="D851" t="s">
        <v>2999</v>
      </c>
      <c r="E851" t="s">
        <v>14</v>
      </c>
      <c r="F851" t="s">
        <v>3000</v>
      </c>
      <c r="G851" t="s">
        <v>154</v>
      </c>
      <c r="H851" t="s">
        <v>154</v>
      </c>
      <c r="I851" t="s">
        <v>155</v>
      </c>
      <c r="J851" s="1" t="s">
        <v>3001</v>
      </c>
      <c r="K851" s="1" t="s">
        <v>3002</v>
      </c>
      <c r="L851" s="1" t="s">
        <v>2990</v>
      </c>
      <c r="M851" t="s">
        <v>3003</v>
      </c>
      <c r="N851" s="2">
        <v>45739</v>
      </c>
    </row>
    <row r="852" spans="1:14" ht="66" hidden="1" x14ac:dyDescent="0.3">
      <c r="A852">
        <v>2580</v>
      </c>
      <c r="B852">
        <v>106623</v>
      </c>
      <c r="C852" t="s">
        <v>2986</v>
      </c>
      <c r="D852" t="s">
        <v>2891</v>
      </c>
      <c r="E852" t="s">
        <v>14</v>
      </c>
      <c r="F852" t="s">
        <v>497</v>
      </c>
      <c r="G852" t="s">
        <v>154</v>
      </c>
      <c r="H852" t="s">
        <v>154</v>
      </c>
      <c r="I852" t="s">
        <v>155</v>
      </c>
      <c r="J852" s="1" t="s">
        <v>3004</v>
      </c>
      <c r="K852" s="1" t="s">
        <v>3005</v>
      </c>
      <c r="L852" s="1" t="s">
        <v>2990</v>
      </c>
      <c r="M852" t="s">
        <v>3006</v>
      </c>
      <c r="N852" s="2">
        <v>46103</v>
      </c>
    </row>
    <row r="853" spans="1:14" ht="82.5" hidden="1" x14ac:dyDescent="0.3">
      <c r="A853">
        <v>2580</v>
      </c>
      <c r="B853">
        <v>106623</v>
      </c>
      <c r="C853" t="s">
        <v>2986</v>
      </c>
      <c r="D853" t="s">
        <v>3007</v>
      </c>
      <c r="E853" t="s">
        <v>14</v>
      </c>
      <c r="F853" t="s">
        <v>921</v>
      </c>
      <c r="G853" t="s">
        <v>154</v>
      </c>
      <c r="H853" t="s">
        <v>154</v>
      </c>
      <c r="I853" t="s">
        <v>155</v>
      </c>
      <c r="J853" s="1" t="s">
        <v>3008</v>
      </c>
      <c r="K853" s="1" t="s">
        <v>3009</v>
      </c>
      <c r="L853" s="1" t="s">
        <v>2990</v>
      </c>
      <c r="M853" t="s">
        <v>3003</v>
      </c>
      <c r="N853" s="2">
        <v>45739</v>
      </c>
    </row>
    <row r="854" spans="1:14" ht="82.5" hidden="1" x14ac:dyDescent="0.3">
      <c r="A854">
        <v>2580</v>
      </c>
      <c r="B854">
        <v>106623</v>
      </c>
      <c r="C854" t="s">
        <v>2986</v>
      </c>
      <c r="D854" t="s">
        <v>347</v>
      </c>
      <c r="E854" t="s">
        <v>162</v>
      </c>
      <c r="F854" t="s">
        <v>848</v>
      </c>
      <c r="G854" t="s">
        <v>154</v>
      </c>
      <c r="H854" t="s">
        <v>154</v>
      </c>
      <c r="I854" t="s">
        <v>155</v>
      </c>
      <c r="J854" s="1" t="s">
        <v>3010</v>
      </c>
      <c r="K854" s="1" t="s">
        <v>3011</v>
      </c>
      <c r="L854" s="1" t="s">
        <v>2990</v>
      </c>
      <c r="M854" t="s">
        <v>3012</v>
      </c>
      <c r="N854" s="2">
        <v>45739</v>
      </c>
    </row>
    <row r="855" spans="1:14" hidden="1" x14ac:dyDescent="0.3">
      <c r="A855">
        <v>2602</v>
      </c>
      <c r="B855">
        <v>1532603</v>
      </c>
      <c r="C855" t="s">
        <v>3013</v>
      </c>
      <c r="D855" t="s">
        <v>3014</v>
      </c>
      <c r="E855" t="s">
        <v>14</v>
      </c>
      <c r="F855" t="s">
        <v>3015</v>
      </c>
      <c r="G855" t="s">
        <v>16</v>
      </c>
      <c r="H855" t="s">
        <v>17</v>
      </c>
      <c r="I855" t="s">
        <v>18</v>
      </c>
      <c r="J855" t="s">
        <v>556</v>
      </c>
      <c r="K855" t="e">
        <f>- 부산대학교 상학 학사
- 화승 회장</f>
        <v>#NAME?</v>
      </c>
      <c r="L855" t="s">
        <v>3016</v>
      </c>
      <c r="M855" t="s">
        <v>2559</v>
      </c>
      <c r="N855" s="2">
        <v>46474</v>
      </c>
    </row>
    <row r="856" spans="1:14" ht="33" hidden="1" x14ac:dyDescent="0.3">
      <c r="A856">
        <v>2602</v>
      </c>
      <c r="B856">
        <v>1532603</v>
      </c>
      <c r="C856" t="s">
        <v>3013</v>
      </c>
      <c r="D856" t="s">
        <v>3017</v>
      </c>
      <c r="E856" t="s">
        <v>14</v>
      </c>
      <c r="F856" t="s">
        <v>1517</v>
      </c>
      <c r="G856" t="s">
        <v>139</v>
      </c>
      <c r="H856" t="s">
        <v>26</v>
      </c>
      <c r="I856" t="s">
        <v>18</v>
      </c>
      <c r="J856" s="1" t="s">
        <v>3018</v>
      </c>
      <c r="K856" s="1" t="s">
        <v>3019</v>
      </c>
      <c r="L856" t="s">
        <v>29</v>
      </c>
      <c r="M856" t="s">
        <v>3020</v>
      </c>
      <c r="N856" t="s">
        <v>29</v>
      </c>
    </row>
    <row r="857" spans="1:14" ht="33" hidden="1" x14ac:dyDescent="0.3">
      <c r="A857">
        <v>2602</v>
      </c>
      <c r="B857">
        <v>1532603</v>
      </c>
      <c r="C857" t="s">
        <v>3013</v>
      </c>
      <c r="D857" t="s">
        <v>3021</v>
      </c>
      <c r="E857" t="s">
        <v>14</v>
      </c>
      <c r="F857" t="s">
        <v>1355</v>
      </c>
      <c r="G857" t="s">
        <v>139</v>
      </c>
      <c r="H857" t="s">
        <v>26</v>
      </c>
      <c r="I857" t="s">
        <v>18</v>
      </c>
      <c r="J857" s="1" t="s">
        <v>3022</v>
      </c>
      <c r="K857" s="1" t="s">
        <v>3023</v>
      </c>
      <c r="L857" t="s">
        <v>29</v>
      </c>
      <c r="M857" t="s">
        <v>3024</v>
      </c>
      <c r="N857" t="s">
        <v>29</v>
      </c>
    </row>
    <row r="858" spans="1:14" ht="33" hidden="1" x14ac:dyDescent="0.3">
      <c r="A858">
        <v>2602</v>
      </c>
      <c r="B858">
        <v>1532603</v>
      </c>
      <c r="C858" t="s">
        <v>3013</v>
      </c>
      <c r="D858" t="s">
        <v>3025</v>
      </c>
      <c r="E858" t="s">
        <v>14</v>
      </c>
      <c r="F858" t="s">
        <v>1517</v>
      </c>
      <c r="G858" t="s">
        <v>139</v>
      </c>
      <c r="H858" t="s">
        <v>26</v>
      </c>
      <c r="I858" t="s">
        <v>18</v>
      </c>
      <c r="J858" t="s">
        <v>3026</v>
      </c>
      <c r="K858" s="1" t="s">
        <v>3027</v>
      </c>
      <c r="L858" t="s">
        <v>29</v>
      </c>
      <c r="M858" t="s">
        <v>2721</v>
      </c>
      <c r="N858" t="s">
        <v>29</v>
      </c>
    </row>
    <row r="859" spans="1:14" ht="33" hidden="1" x14ac:dyDescent="0.3">
      <c r="A859">
        <v>2602</v>
      </c>
      <c r="B859">
        <v>1532603</v>
      </c>
      <c r="C859" t="s">
        <v>3013</v>
      </c>
      <c r="D859" t="s">
        <v>3028</v>
      </c>
      <c r="E859" t="s">
        <v>162</v>
      </c>
      <c r="F859" t="s">
        <v>1517</v>
      </c>
      <c r="G859" t="s">
        <v>139</v>
      </c>
      <c r="H859" t="s">
        <v>26</v>
      </c>
      <c r="I859" t="s">
        <v>18</v>
      </c>
      <c r="J859" s="1" t="s">
        <v>3029</v>
      </c>
      <c r="K859" s="1" t="s">
        <v>3030</v>
      </c>
      <c r="L859" t="s">
        <v>29</v>
      </c>
      <c r="M859" t="s">
        <v>3031</v>
      </c>
      <c r="N859" t="s">
        <v>29</v>
      </c>
    </row>
    <row r="860" spans="1:14" ht="33" hidden="1" x14ac:dyDescent="0.3">
      <c r="A860">
        <v>2602</v>
      </c>
      <c r="B860">
        <v>1532603</v>
      </c>
      <c r="C860" t="s">
        <v>3013</v>
      </c>
      <c r="D860" t="s">
        <v>3032</v>
      </c>
      <c r="E860" t="s">
        <v>14</v>
      </c>
      <c r="F860" t="s">
        <v>176</v>
      </c>
      <c r="G860" t="s">
        <v>139</v>
      </c>
      <c r="H860" t="s">
        <v>26</v>
      </c>
      <c r="I860" t="s">
        <v>18</v>
      </c>
      <c r="J860" s="1" t="s">
        <v>3033</v>
      </c>
      <c r="K860" s="1" t="s">
        <v>3034</v>
      </c>
      <c r="L860" t="s">
        <v>29</v>
      </c>
      <c r="M860" t="s">
        <v>3035</v>
      </c>
      <c r="N860" t="s">
        <v>29</v>
      </c>
    </row>
    <row r="861" spans="1:14" ht="33" hidden="1" x14ac:dyDescent="0.3">
      <c r="A861">
        <v>2602</v>
      </c>
      <c r="B861">
        <v>1532603</v>
      </c>
      <c r="C861" t="s">
        <v>3013</v>
      </c>
      <c r="D861" t="s">
        <v>3036</v>
      </c>
      <c r="E861" t="s">
        <v>14</v>
      </c>
      <c r="F861" t="s">
        <v>1101</v>
      </c>
      <c r="G861" t="s">
        <v>139</v>
      </c>
      <c r="H861" t="s">
        <v>26</v>
      </c>
      <c r="I861" t="s">
        <v>18</v>
      </c>
      <c r="J861" s="1" t="s">
        <v>3037</v>
      </c>
      <c r="K861" s="1" t="s">
        <v>3038</v>
      </c>
      <c r="L861" t="s">
        <v>29</v>
      </c>
      <c r="M861" t="s">
        <v>3039</v>
      </c>
      <c r="N861" t="s">
        <v>29</v>
      </c>
    </row>
    <row r="862" spans="1:14" ht="33" hidden="1" x14ac:dyDescent="0.3">
      <c r="A862">
        <v>2602</v>
      </c>
      <c r="B862">
        <v>1532603</v>
      </c>
      <c r="C862" t="s">
        <v>3013</v>
      </c>
      <c r="D862" t="s">
        <v>3040</v>
      </c>
      <c r="E862" t="s">
        <v>14</v>
      </c>
      <c r="F862" t="s">
        <v>150</v>
      </c>
      <c r="G862" t="s">
        <v>139</v>
      </c>
      <c r="H862" t="s">
        <v>26</v>
      </c>
      <c r="I862" t="s">
        <v>18</v>
      </c>
      <c r="J862" t="s">
        <v>3041</v>
      </c>
      <c r="K862" s="1" t="s">
        <v>3042</v>
      </c>
      <c r="L862" t="s">
        <v>29</v>
      </c>
      <c r="M862" s="1" t="s">
        <v>3043</v>
      </c>
      <c r="N862" t="s">
        <v>29</v>
      </c>
    </row>
    <row r="863" spans="1:14" ht="33" hidden="1" x14ac:dyDescent="0.3">
      <c r="A863">
        <v>2602</v>
      </c>
      <c r="B863">
        <v>1532603</v>
      </c>
      <c r="C863" t="s">
        <v>3013</v>
      </c>
      <c r="D863" t="s">
        <v>3044</v>
      </c>
      <c r="E863" t="s">
        <v>14</v>
      </c>
      <c r="F863" t="s">
        <v>698</v>
      </c>
      <c r="G863" t="s">
        <v>73</v>
      </c>
      <c r="H863" t="s">
        <v>17</v>
      </c>
      <c r="I863" t="s">
        <v>18</v>
      </c>
      <c r="J863" s="1" t="s">
        <v>3045</v>
      </c>
      <c r="K863" t="e">
        <f ca="1">- 베이츠대학(미국) 경제학 학사
- 화승 총괄부회장</f>
        <v>#NAME?</v>
      </c>
      <c r="L863" t="s">
        <v>1927</v>
      </c>
      <c r="M863" t="s">
        <v>2559</v>
      </c>
      <c r="N863" s="2">
        <v>46474</v>
      </c>
    </row>
    <row r="864" spans="1:14" ht="49.5" hidden="1" x14ac:dyDescent="0.3">
      <c r="A864">
        <v>2602</v>
      </c>
      <c r="B864">
        <v>1532603</v>
      </c>
      <c r="C864" t="s">
        <v>3013</v>
      </c>
      <c r="D864" t="s">
        <v>847</v>
      </c>
      <c r="E864" t="s">
        <v>14</v>
      </c>
      <c r="F864" t="s">
        <v>1923</v>
      </c>
      <c r="G864" t="s">
        <v>450</v>
      </c>
      <c r="H864" t="s">
        <v>17</v>
      </c>
      <c r="I864" t="s">
        <v>18</v>
      </c>
      <c r="J864" s="1" t="s">
        <v>3046</v>
      </c>
      <c r="K864" s="1" t="s">
        <v>3047</v>
      </c>
      <c r="L864" t="s">
        <v>29</v>
      </c>
      <c r="M864" t="s">
        <v>3048</v>
      </c>
      <c r="N864" s="2">
        <v>45745</v>
      </c>
    </row>
    <row r="865" spans="1:14" ht="49.5" hidden="1" x14ac:dyDescent="0.3">
      <c r="A865">
        <v>2602</v>
      </c>
      <c r="B865">
        <v>1532603</v>
      </c>
      <c r="C865" t="s">
        <v>3013</v>
      </c>
      <c r="D865" t="s">
        <v>3049</v>
      </c>
      <c r="E865" t="s">
        <v>14</v>
      </c>
      <c r="F865" t="s">
        <v>3050</v>
      </c>
      <c r="G865" t="s">
        <v>139</v>
      </c>
      <c r="H865" t="s">
        <v>17</v>
      </c>
      <c r="I865" t="s">
        <v>18</v>
      </c>
      <c r="J865" s="1" t="s">
        <v>3051</v>
      </c>
      <c r="K865" s="1" t="s">
        <v>3052</v>
      </c>
      <c r="L865" t="s">
        <v>29</v>
      </c>
      <c r="M865" t="s">
        <v>2559</v>
      </c>
      <c r="N865" s="2">
        <v>46474</v>
      </c>
    </row>
    <row r="866" spans="1:14" ht="33" hidden="1" x14ac:dyDescent="0.3">
      <c r="A866">
        <v>2602</v>
      </c>
      <c r="B866">
        <v>1532603</v>
      </c>
      <c r="C866" t="s">
        <v>3013</v>
      </c>
      <c r="D866" t="s">
        <v>3053</v>
      </c>
      <c r="E866" t="s">
        <v>14</v>
      </c>
      <c r="F866" t="s">
        <v>1050</v>
      </c>
      <c r="G866" t="s">
        <v>456</v>
      </c>
      <c r="H866" t="s">
        <v>154</v>
      </c>
      <c r="I866" t="s">
        <v>155</v>
      </c>
      <c r="J866" s="1" t="s">
        <v>3054</v>
      </c>
      <c r="K866" s="1" t="s">
        <v>3055</v>
      </c>
      <c r="L866" t="s">
        <v>29</v>
      </c>
      <c r="M866" t="s">
        <v>2559</v>
      </c>
      <c r="N866" s="2">
        <v>46474</v>
      </c>
    </row>
    <row r="867" spans="1:14" ht="33" hidden="1" x14ac:dyDescent="0.3">
      <c r="A867">
        <v>2602</v>
      </c>
      <c r="B867">
        <v>1532603</v>
      </c>
      <c r="C867" t="s">
        <v>3013</v>
      </c>
      <c r="D867" t="s">
        <v>3056</v>
      </c>
      <c r="E867" t="s">
        <v>14</v>
      </c>
      <c r="F867" t="s">
        <v>790</v>
      </c>
      <c r="G867" t="s">
        <v>456</v>
      </c>
      <c r="H867" t="s">
        <v>154</v>
      </c>
      <c r="I867" t="s">
        <v>155</v>
      </c>
      <c r="J867" s="1" t="s">
        <v>3057</v>
      </c>
      <c r="K867" t="e">
        <f>- 부산대학교 경영학 석사
- 안경회계법인 전무</f>
        <v>#NAME?</v>
      </c>
      <c r="L867" t="s">
        <v>29</v>
      </c>
      <c r="M867" t="s">
        <v>2559</v>
      </c>
      <c r="N867" s="2">
        <v>46474</v>
      </c>
    </row>
    <row r="868" spans="1:14" ht="33" hidden="1" x14ac:dyDescent="0.3">
      <c r="A868">
        <v>2602</v>
      </c>
      <c r="B868">
        <v>1532603</v>
      </c>
      <c r="C868" t="s">
        <v>3013</v>
      </c>
      <c r="D868" t="s">
        <v>3058</v>
      </c>
      <c r="E868" t="s">
        <v>14</v>
      </c>
      <c r="F868" t="s">
        <v>1894</v>
      </c>
      <c r="G868" t="s">
        <v>456</v>
      </c>
      <c r="H868" t="s">
        <v>154</v>
      </c>
      <c r="I868" t="s">
        <v>155</v>
      </c>
      <c r="J868" t="s">
        <v>3059</v>
      </c>
      <c r="K868" s="1" t="s">
        <v>3060</v>
      </c>
      <c r="L868" t="s">
        <v>29</v>
      </c>
      <c r="M868" t="s">
        <v>3048</v>
      </c>
      <c r="N868" s="2">
        <v>45745</v>
      </c>
    </row>
    <row r="869" spans="1:14" ht="33" hidden="1" x14ac:dyDescent="0.3">
      <c r="A869">
        <v>2602</v>
      </c>
      <c r="B869">
        <v>1532603</v>
      </c>
      <c r="C869" t="s">
        <v>3013</v>
      </c>
      <c r="D869" t="s">
        <v>3061</v>
      </c>
      <c r="E869" t="s">
        <v>14</v>
      </c>
      <c r="F869" t="s">
        <v>88</v>
      </c>
      <c r="G869" t="s">
        <v>139</v>
      </c>
      <c r="H869" t="s">
        <v>26</v>
      </c>
      <c r="I869" t="s">
        <v>18</v>
      </c>
      <c r="J869" t="s">
        <v>3062</v>
      </c>
      <c r="K869" s="1" t="s">
        <v>3063</v>
      </c>
      <c r="L869" t="s">
        <v>29</v>
      </c>
      <c r="M869" t="s">
        <v>3064</v>
      </c>
      <c r="N869" t="s">
        <v>29</v>
      </c>
    </row>
    <row r="870" spans="1:14" ht="33" hidden="1" x14ac:dyDescent="0.3">
      <c r="A870">
        <v>2602</v>
      </c>
      <c r="B870">
        <v>1532603</v>
      </c>
      <c r="C870" t="s">
        <v>3013</v>
      </c>
      <c r="D870" t="s">
        <v>3065</v>
      </c>
      <c r="E870" t="s">
        <v>14</v>
      </c>
      <c r="F870" t="s">
        <v>261</v>
      </c>
      <c r="G870" t="s">
        <v>139</v>
      </c>
      <c r="H870" t="s">
        <v>26</v>
      </c>
      <c r="I870" t="s">
        <v>18</v>
      </c>
      <c r="J870" t="s">
        <v>3066</v>
      </c>
      <c r="K870" s="1" t="s">
        <v>3067</v>
      </c>
      <c r="L870" t="s">
        <v>29</v>
      </c>
      <c r="M870" t="s">
        <v>3064</v>
      </c>
      <c r="N870" t="s">
        <v>29</v>
      </c>
    </row>
    <row r="871" spans="1:14" ht="66" hidden="1" x14ac:dyDescent="0.3">
      <c r="A871">
        <v>2606</v>
      </c>
      <c r="B871">
        <v>166315</v>
      </c>
      <c r="C871" t="s">
        <v>3068</v>
      </c>
      <c r="D871" t="s">
        <v>3069</v>
      </c>
      <c r="E871" t="s">
        <v>14</v>
      </c>
      <c r="F871" t="s">
        <v>97</v>
      </c>
      <c r="G871" s="1" t="s">
        <v>555</v>
      </c>
      <c r="H871" t="s">
        <v>17</v>
      </c>
      <c r="I871" t="s">
        <v>18</v>
      </c>
      <c r="J871" t="s">
        <v>451</v>
      </c>
      <c r="K871" s="1" t="s">
        <v>3070</v>
      </c>
      <c r="L871" t="s">
        <v>1927</v>
      </c>
      <c r="M871" s="1" t="s">
        <v>3071</v>
      </c>
      <c r="N871" s="2">
        <v>45744</v>
      </c>
    </row>
    <row r="872" spans="1:14" ht="33" hidden="1" x14ac:dyDescent="0.3">
      <c r="A872">
        <v>2606</v>
      </c>
      <c r="B872">
        <v>166315</v>
      </c>
      <c r="C872" t="s">
        <v>3068</v>
      </c>
      <c r="D872" t="s">
        <v>3072</v>
      </c>
      <c r="E872" t="s">
        <v>14</v>
      </c>
      <c r="F872" t="s">
        <v>1128</v>
      </c>
      <c r="G872" t="s">
        <v>520</v>
      </c>
      <c r="H872" t="s">
        <v>26</v>
      </c>
      <c r="I872" t="s">
        <v>18</v>
      </c>
      <c r="J872" s="1" t="s">
        <v>3073</v>
      </c>
      <c r="K872" t="s">
        <v>3074</v>
      </c>
      <c r="L872" t="s">
        <v>29</v>
      </c>
      <c r="M872" s="1" t="s">
        <v>3075</v>
      </c>
      <c r="N872" t="s">
        <v>29</v>
      </c>
    </row>
    <row r="873" spans="1:14" ht="33" hidden="1" x14ac:dyDescent="0.3">
      <c r="A873">
        <v>2606</v>
      </c>
      <c r="B873">
        <v>166315</v>
      </c>
      <c r="C873" t="s">
        <v>3068</v>
      </c>
      <c r="D873" t="s">
        <v>3076</v>
      </c>
      <c r="E873" t="s">
        <v>14</v>
      </c>
      <c r="F873" t="s">
        <v>965</v>
      </c>
      <c r="G873" t="s">
        <v>520</v>
      </c>
      <c r="H873" t="s">
        <v>26</v>
      </c>
      <c r="I873" t="s">
        <v>18</v>
      </c>
      <c r="J873" s="1" t="s">
        <v>3077</v>
      </c>
      <c r="K873" t="s">
        <v>3078</v>
      </c>
      <c r="L873" t="s">
        <v>29</v>
      </c>
      <c r="M873" s="1" t="s">
        <v>3079</v>
      </c>
      <c r="N873" t="s">
        <v>29</v>
      </c>
    </row>
    <row r="874" spans="1:14" ht="33" hidden="1" x14ac:dyDescent="0.3">
      <c r="A874">
        <v>2606</v>
      </c>
      <c r="B874">
        <v>166315</v>
      </c>
      <c r="C874" t="s">
        <v>3068</v>
      </c>
      <c r="D874" t="s">
        <v>3080</v>
      </c>
      <c r="E874" t="s">
        <v>14</v>
      </c>
      <c r="F874" t="s">
        <v>221</v>
      </c>
      <c r="G874" t="s">
        <v>520</v>
      </c>
      <c r="H874" t="s">
        <v>26</v>
      </c>
      <c r="I874" t="s">
        <v>18</v>
      </c>
      <c r="J874" s="1" t="s">
        <v>3081</v>
      </c>
      <c r="K874" t="s">
        <v>3082</v>
      </c>
      <c r="L874" t="s">
        <v>29</v>
      </c>
      <c r="M874" s="1" t="s">
        <v>3083</v>
      </c>
      <c r="N874" t="s">
        <v>29</v>
      </c>
    </row>
    <row r="875" spans="1:14" ht="33" hidden="1" x14ac:dyDescent="0.3">
      <c r="A875">
        <v>2606</v>
      </c>
      <c r="B875">
        <v>166315</v>
      </c>
      <c r="C875" t="s">
        <v>3068</v>
      </c>
      <c r="D875" t="s">
        <v>3084</v>
      </c>
      <c r="E875" t="s">
        <v>14</v>
      </c>
      <c r="F875" t="s">
        <v>51</v>
      </c>
      <c r="G875" t="s">
        <v>520</v>
      </c>
      <c r="H875" t="s">
        <v>26</v>
      </c>
      <c r="I875" t="s">
        <v>18</v>
      </c>
      <c r="J875" s="1" t="s">
        <v>3085</v>
      </c>
      <c r="K875" t="s">
        <v>3086</v>
      </c>
      <c r="L875" t="s">
        <v>29</v>
      </c>
      <c r="M875" s="1" t="s">
        <v>3087</v>
      </c>
      <c r="N875" t="s">
        <v>29</v>
      </c>
    </row>
    <row r="876" spans="1:14" ht="49.5" hidden="1" x14ac:dyDescent="0.3">
      <c r="A876">
        <v>2606</v>
      </c>
      <c r="B876">
        <v>166315</v>
      </c>
      <c r="C876" t="s">
        <v>3068</v>
      </c>
      <c r="D876" t="s">
        <v>3088</v>
      </c>
      <c r="E876" t="s">
        <v>14</v>
      </c>
      <c r="F876" t="s">
        <v>1128</v>
      </c>
      <c r="G876" t="s">
        <v>520</v>
      </c>
      <c r="H876" t="s">
        <v>26</v>
      </c>
      <c r="I876" t="s">
        <v>18</v>
      </c>
      <c r="J876" s="1" t="s">
        <v>3089</v>
      </c>
      <c r="K876" s="1" t="s">
        <v>3090</v>
      </c>
      <c r="L876" t="s">
        <v>29</v>
      </c>
      <c r="M876" s="1" t="s">
        <v>3091</v>
      </c>
      <c r="N876" t="s">
        <v>29</v>
      </c>
    </row>
    <row r="877" spans="1:14" ht="33" hidden="1" x14ac:dyDescent="0.3">
      <c r="A877">
        <v>2606</v>
      </c>
      <c r="B877">
        <v>166315</v>
      </c>
      <c r="C877" t="s">
        <v>3068</v>
      </c>
      <c r="D877" t="s">
        <v>3092</v>
      </c>
      <c r="E877" t="s">
        <v>14</v>
      </c>
      <c r="F877" t="s">
        <v>63</v>
      </c>
      <c r="G877" t="s">
        <v>520</v>
      </c>
      <c r="H877" t="s">
        <v>26</v>
      </c>
      <c r="I877" t="s">
        <v>18</v>
      </c>
      <c r="J877" s="1" t="s">
        <v>3093</v>
      </c>
      <c r="K877" t="s">
        <v>3094</v>
      </c>
      <c r="L877" t="s">
        <v>29</v>
      </c>
      <c r="M877" s="1" t="s">
        <v>3083</v>
      </c>
      <c r="N877" t="s">
        <v>29</v>
      </c>
    </row>
    <row r="878" spans="1:14" ht="33" hidden="1" x14ac:dyDescent="0.3">
      <c r="A878">
        <v>2606</v>
      </c>
      <c r="B878">
        <v>166315</v>
      </c>
      <c r="C878" t="s">
        <v>3068</v>
      </c>
      <c r="D878" t="s">
        <v>3095</v>
      </c>
      <c r="E878" t="s">
        <v>14</v>
      </c>
      <c r="F878" t="s">
        <v>1734</v>
      </c>
      <c r="G878" t="s">
        <v>520</v>
      </c>
      <c r="H878" t="s">
        <v>26</v>
      </c>
      <c r="I878" t="s">
        <v>18</v>
      </c>
      <c r="J878" t="s">
        <v>3096</v>
      </c>
      <c r="K878" t="s">
        <v>3097</v>
      </c>
      <c r="L878" t="s">
        <v>29</v>
      </c>
      <c r="M878" s="1" t="s">
        <v>3098</v>
      </c>
      <c r="N878" t="s">
        <v>29</v>
      </c>
    </row>
    <row r="879" spans="1:14" ht="33" hidden="1" x14ac:dyDescent="0.3">
      <c r="A879">
        <v>2606</v>
      </c>
      <c r="B879">
        <v>166315</v>
      </c>
      <c r="C879" t="s">
        <v>3068</v>
      </c>
      <c r="D879" t="s">
        <v>3099</v>
      </c>
      <c r="E879" t="s">
        <v>14</v>
      </c>
      <c r="F879" t="s">
        <v>921</v>
      </c>
      <c r="G879" t="s">
        <v>520</v>
      </c>
      <c r="H879" t="s">
        <v>26</v>
      </c>
      <c r="I879" t="s">
        <v>18</v>
      </c>
      <c r="J879" t="s">
        <v>3100</v>
      </c>
      <c r="K879" t="s">
        <v>3101</v>
      </c>
      <c r="L879" t="s">
        <v>29</v>
      </c>
      <c r="M879" s="1" t="s">
        <v>3102</v>
      </c>
      <c r="N879" t="s">
        <v>29</v>
      </c>
    </row>
    <row r="880" spans="1:14" ht="33" hidden="1" x14ac:dyDescent="0.3">
      <c r="A880">
        <v>2606</v>
      </c>
      <c r="B880">
        <v>166315</v>
      </c>
      <c r="C880" t="s">
        <v>3068</v>
      </c>
      <c r="D880" t="s">
        <v>3103</v>
      </c>
      <c r="E880" t="s">
        <v>14</v>
      </c>
      <c r="F880" t="s">
        <v>357</v>
      </c>
      <c r="G880" t="s">
        <v>520</v>
      </c>
      <c r="H880" t="s">
        <v>26</v>
      </c>
      <c r="I880" t="s">
        <v>18</v>
      </c>
      <c r="J880" t="s">
        <v>3104</v>
      </c>
      <c r="K880" t="s">
        <v>3105</v>
      </c>
      <c r="L880" t="s">
        <v>29</v>
      </c>
      <c r="M880" s="1" t="s">
        <v>3087</v>
      </c>
      <c r="N880" t="s">
        <v>29</v>
      </c>
    </row>
    <row r="881" spans="1:14" ht="33" hidden="1" x14ac:dyDescent="0.3">
      <c r="A881">
        <v>2606</v>
      </c>
      <c r="B881">
        <v>166315</v>
      </c>
      <c r="C881" t="s">
        <v>3068</v>
      </c>
      <c r="D881" t="s">
        <v>3106</v>
      </c>
      <c r="E881" t="s">
        <v>14</v>
      </c>
      <c r="F881" t="s">
        <v>1123</v>
      </c>
      <c r="G881" t="s">
        <v>520</v>
      </c>
      <c r="H881" t="s">
        <v>26</v>
      </c>
      <c r="I881" t="s">
        <v>18</v>
      </c>
      <c r="J881" s="1" t="s">
        <v>3107</v>
      </c>
      <c r="K881" t="s">
        <v>3108</v>
      </c>
      <c r="L881" t="s">
        <v>29</v>
      </c>
      <c r="M881" s="1" t="s">
        <v>3109</v>
      </c>
      <c r="N881" t="s">
        <v>29</v>
      </c>
    </row>
    <row r="882" spans="1:14" ht="33" hidden="1" x14ac:dyDescent="0.3">
      <c r="A882">
        <v>2606</v>
      </c>
      <c r="B882">
        <v>166315</v>
      </c>
      <c r="C882" t="s">
        <v>3068</v>
      </c>
      <c r="D882" t="s">
        <v>3110</v>
      </c>
      <c r="E882" t="s">
        <v>14</v>
      </c>
      <c r="F882" t="s">
        <v>3111</v>
      </c>
      <c r="G882" s="1" t="s">
        <v>2524</v>
      </c>
      <c r="H882" t="s">
        <v>17</v>
      </c>
      <c r="I882" t="s">
        <v>18</v>
      </c>
      <c r="J882" t="s">
        <v>3112</v>
      </c>
      <c r="K882" s="1" t="s">
        <v>3113</v>
      </c>
      <c r="L882" t="s">
        <v>29</v>
      </c>
      <c r="M882" s="1" t="s">
        <v>3114</v>
      </c>
      <c r="N882" s="2">
        <v>45744</v>
      </c>
    </row>
    <row r="883" spans="1:14" ht="33" hidden="1" x14ac:dyDescent="0.3">
      <c r="A883">
        <v>2606</v>
      </c>
      <c r="B883">
        <v>166315</v>
      </c>
      <c r="C883" t="s">
        <v>3068</v>
      </c>
      <c r="D883" t="s">
        <v>3115</v>
      </c>
      <c r="E883" t="s">
        <v>14</v>
      </c>
      <c r="F883" t="s">
        <v>36</v>
      </c>
      <c r="G883" t="s">
        <v>520</v>
      </c>
      <c r="H883" t="s">
        <v>26</v>
      </c>
      <c r="I883" t="s">
        <v>18</v>
      </c>
      <c r="J883" s="1" t="s">
        <v>3116</v>
      </c>
      <c r="K883" t="s">
        <v>3117</v>
      </c>
      <c r="L883" t="s">
        <v>29</v>
      </c>
      <c r="M883" s="1" t="s">
        <v>3114</v>
      </c>
      <c r="N883" t="s">
        <v>29</v>
      </c>
    </row>
    <row r="884" spans="1:14" ht="33" hidden="1" x14ac:dyDescent="0.3">
      <c r="A884">
        <v>2606</v>
      </c>
      <c r="B884">
        <v>166315</v>
      </c>
      <c r="C884" t="s">
        <v>3068</v>
      </c>
      <c r="D884" t="s">
        <v>3118</v>
      </c>
      <c r="E884" t="s">
        <v>14</v>
      </c>
      <c r="F884" t="s">
        <v>1499</v>
      </c>
      <c r="G884" t="s">
        <v>520</v>
      </c>
      <c r="H884" t="s">
        <v>26</v>
      </c>
      <c r="I884" t="s">
        <v>18</v>
      </c>
      <c r="J884" s="1" t="s">
        <v>2532</v>
      </c>
      <c r="K884" t="s">
        <v>3119</v>
      </c>
      <c r="L884" t="s">
        <v>29</v>
      </c>
      <c r="M884" s="1" t="s">
        <v>3083</v>
      </c>
      <c r="N884" t="s">
        <v>29</v>
      </c>
    </row>
    <row r="885" spans="1:14" ht="33" hidden="1" x14ac:dyDescent="0.3">
      <c r="A885">
        <v>2606</v>
      </c>
      <c r="B885">
        <v>166315</v>
      </c>
      <c r="C885" t="s">
        <v>3068</v>
      </c>
      <c r="D885" t="s">
        <v>3120</v>
      </c>
      <c r="E885" t="s">
        <v>14</v>
      </c>
      <c r="F885" t="s">
        <v>107</v>
      </c>
      <c r="G885" t="s">
        <v>520</v>
      </c>
      <c r="H885" t="s">
        <v>26</v>
      </c>
      <c r="I885" t="s">
        <v>18</v>
      </c>
      <c r="J885" s="1" t="s">
        <v>3121</v>
      </c>
      <c r="K885" t="s">
        <v>3122</v>
      </c>
      <c r="L885" t="s">
        <v>29</v>
      </c>
      <c r="M885" s="1" t="s">
        <v>3123</v>
      </c>
      <c r="N885" t="s">
        <v>29</v>
      </c>
    </row>
    <row r="886" spans="1:14" ht="33" hidden="1" x14ac:dyDescent="0.3">
      <c r="A886">
        <v>2606</v>
      </c>
      <c r="B886">
        <v>166315</v>
      </c>
      <c r="C886" t="s">
        <v>3068</v>
      </c>
      <c r="D886" t="s">
        <v>3124</v>
      </c>
      <c r="E886" t="s">
        <v>14</v>
      </c>
      <c r="F886" t="s">
        <v>126</v>
      </c>
      <c r="G886" t="s">
        <v>520</v>
      </c>
      <c r="H886" t="s">
        <v>26</v>
      </c>
      <c r="I886" t="s">
        <v>18</v>
      </c>
      <c r="J886" s="1" t="s">
        <v>3125</v>
      </c>
      <c r="K886" t="s">
        <v>3126</v>
      </c>
      <c r="L886" t="s">
        <v>29</v>
      </c>
      <c r="M886" s="1" t="s">
        <v>3127</v>
      </c>
      <c r="N886" t="s">
        <v>29</v>
      </c>
    </row>
    <row r="887" spans="1:14" ht="33" hidden="1" x14ac:dyDescent="0.3">
      <c r="A887">
        <v>2606</v>
      </c>
      <c r="B887">
        <v>166315</v>
      </c>
      <c r="C887" t="s">
        <v>3068</v>
      </c>
      <c r="D887" t="s">
        <v>3128</v>
      </c>
      <c r="E887" t="s">
        <v>14</v>
      </c>
      <c r="F887" t="s">
        <v>905</v>
      </c>
      <c r="G887" t="s">
        <v>520</v>
      </c>
      <c r="H887" t="s">
        <v>26</v>
      </c>
      <c r="I887" t="s">
        <v>18</v>
      </c>
      <c r="J887" s="1" t="s">
        <v>3129</v>
      </c>
      <c r="K887" t="s">
        <v>3130</v>
      </c>
      <c r="L887" t="s">
        <v>29</v>
      </c>
      <c r="M887" s="1" t="s">
        <v>3127</v>
      </c>
      <c r="N887" t="s">
        <v>29</v>
      </c>
    </row>
    <row r="888" spans="1:14" ht="33" hidden="1" x14ac:dyDescent="0.3">
      <c r="A888">
        <v>2606</v>
      </c>
      <c r="B888">
        <v>166315</v>
      </c>
      <c r="C888" t="s">
        <v>3068</v>
      </c>
      <c r="D888" t="s">
        <v>3131</v>
      </c>
      <c r="E888" t="s">
        <v>14</v>
      </c>
      <c r="F888" t="s">
        <v>926</v>
      </c>
      <c r="G888" t="s">
        <v>520</v>
      </c>
      <c r="H888" t="s">
        <v>26</v>
      </c>
      <c r="I888" t="s">
        <v>18</v>
      </c>
      <c r="J888" s="1" t="s">
        <v>3132</v>
      </c>
      <c r="K888" t="s">
        <v>3133</v>
      </c>
      <c r="L888" t="s">
        <v>29</v>
      </c>
      <c r="M888" s="1" t="s">
        <v>3091</v>
      </c>
      <c r="N888" t="s">
        <v>29</v>
      </c>
    </row>
    <row r="889" spans="1:14" ht="33" hidden="1" x14ac:dyDescent="0.3">
      <c r="A889">
        <v>2606</v>
      </c>
      <c r="B889">
        <v>166315</v>
      </c>
      <c r="C889" t="s">
        <v>3068</v>
      </c>
      <c r="D889" t="s">
        <v>3134</v>
      </c>
      <c r="E889" t="s">
        <v>14</v>
      </c>
      <c r="F889" t="s">
        <v>176</v>
      </c>
      <c r="G889" t="s">
        <v>520</v>
      </c>
      <c r="H889" t="s">
        <v>26</v>
      </c>
      <c r="I889" t="s">
        <v>18</v>
      </c>
      <c r="J889" t="s">
        <v>3135</v>
      </c>
      <c r="K889" t="s">
        <v>3136</v>
      </c>
      <c r="L889" t="s">
        <v>29</v>
      </c>
      <c r="M889" s="1" t="s">
        <v>3137</v>
      </c>
      <c r="N889" t="s">
        <v>29</v>
      </c>
    </row>
    <row r="890" spans="1:14" ht="33" hidden="1" x14ac:dyDescent="0.3">
      <c r="A890">
        <v>2606</v>
      </c>
      <c r="B890">
        <v>166315</v>
      </c>
      <c r="C890" t="s">
        <v>3068</v>
      </c>
      <c r="D890" t="s">
        <v>3138</v>
      </c>
      <c r="E890" t="s">
        <v>14</v>
      </c>
      <c r="F890" t="s">
        <v>1450</v>
      </c>
      <c r="G890" t="s">
        <v>520</v>
      </c>
      <c r="H890" t="s">
        <v>26</v>
      </c>
      <c r="I890" t="s">
        <v>18</v>
      </c>
      <c r="J890" t="s">
        <v>3139</v>
      </c>
      <c r="K890" t="s">
        <v>3140</v>
      </c>
      <c r="L890" t="s">
        <v>29</v>
      </c>
      <c r="M890" s="1" t="s">
        <v>3141</v>
      </c>
      <c r="N890" t="s">
        <v>29</v>
      </c>
    </row>
    <row r="891" spans="1:14" ht="33" hidden="1" x14ac:dyDescent="0.3">
      <c r="A891">
        <v>2606</v>
      </c>
      <c r="B891">
        <v>166315</v>
      </c>
      <c r="C891" t="s">
        <v>3068</v>
      </c>
      <c r="D891" t="s">
        <v>3142</v>
      </c>
      <c r="E891" t="s">
        <v>14</v>
      </c>
      <c r="F891" t="s">
        <v>267</v>
      </c>
      <c r="G891" t="s">
        <v>520</v>
      </c>
      <c r="H891" t="s">
        <v>26</v>
      </c>
      <c r="I891" t="s">
        <v>18</v>
      </c>
      <c r="J891" t="s">
        <v>3143</v>
      </c>
      <c r="K891" t="s">
        <v>3144</v>
      </c>
      <c r="L891" t="s">
        <v>29</v>
      </c>
      <c r="M891" s="1" t="s">
        <v>3087</v>
      </c>
      <c r="N891" t="s">
        <v>29</v>
      </c>
    </row>
    <row r="892" spans="1:14" ht="33" hidden="1" x14ac:dyDescent="0.3">
      <c r="A892">
        <v>2606</v>
      </c>
      <c r="B892">
        <v>166315</v>
      </c>
      <c r="C892" t="s">
        <v>3068</v>
      </c>
      <c r="D892" t="s">
        <v>3145</v>
      </c>
      <c r="E892" t="s">
        <v>14</v>
      </c>
      <c r="F892" t="s">
        <v>1517</v>
      </c>
      <c r="G892" t="s">
        <v>520</v>
      </c>
      <c r="H892" t="s">
        <v>26</v>
      </c>
      <c r="I892" t="s">
        <v>18</v>
      </c>
      <c r="J892" s="1" t="s">
        <v>3146</v>
      </c>
      <c r="K892" t="s">
        <v>3147</v>
      </c>
      <c r="L892" t="s">
        <v>29</v>
      </c>
      <c r="M892" s="1" t="s">
        <v>3148</v>
      </c>
      <c r="N892" t="s">
        <v>29</v>
      </c>
    </row>
    <row r="893" spans="1:14" ht="33" hidden="1" x14ac:dyDescent="0.3">
      <c r="A893">
        <v>2606</v>
      </c>
      <c r="B893">
        <v>166315</v>
      </c>
      <c r="C893" t="s">
        <v>3068</v>
      </c>
      <c r="D893" t="s">
        <v>3149</v>
      </c>
      <c r="E893" t="s">
        <v>14</v>
      </c>
      <c r="F893" t="s">
        <v>1871</v>
      </c>
      <c r="G893" t="s">
        <v>154</v>
      </c>
      <c r="H893" t="s">
        <v>154</v>
      </c>
      <c r="I893" t="s">
        <v>155</v>
      </c>
      <c r="J893" s="1" t="s">
        <v>3150</v>
      </c>
      <c r="K893" t="s">
        <v>3151</v>
      </c>
      <c r="L893" t="s">
        <v>29</v>
      </c>
      <c r="M893" s="1" t="s">
        <v>3152</v>
      </c>
      <c r="N893" s="2">
        <v>46108</v>
      </c>
    </row>
    <row r="894" spans="1:14" ht="33" hidden="1" x14ac:dyDescent="0.3">
      <c r="A894">
        <v>2606</v>
      </c>
      <c r="B894">
        <v>166315</v>
      </c>
      <c r="C894" t="s">
        <v>3068</v>
      </c>
      <c r="D894" t="s">
        <v>3153</v>
      </c>
      <c r="E894" t="s">
        <v>14</v>
      </c>
      <c r="F894" t="s">
        <v>1092</v>
      </c>
      <c r="G894" t="s">
        <v>520</v>
      </c>
      <c r="H894" t="s">
        <v>26</v>
      </c>
      <c r="I894" t="s">
        <v>18</v>
      </c>
      <c r="J894" t="s">
        <v>3154</v>
      </c>
      <c r="K894" t="s">
        <v>3155</v>
      </c>
      <c r="L894" t="s">
        <v>29</v>
      </c>
      <c r="M894" s="1" t="s">
        <v>3156</v>
      </c>
      <c r="N894" t="s">
        <v>29</v>
      </c>
    </row>
    <row r="895" spans="1:14" ht="33" hidden="1" x14ac:dyDescent="0.3">
      <c r="A895">
        <v>2606</v>
      </c>
      <c r="B895">
        <v>166315</v>
      </c>
      <c r="C895" t="s">
        <v>3068</v>
      </c>
      <c r="D895" t="s">
        <v>3157</v>
      </c>
      <c r="E895" t="s">
        <v>14</v>
      </c>
      <c r="F895" t="s">
        <v>1499</v>
      </c>
      <c r="G895" t="s">
        <v>154</v>
      </c>
      <c r="H895" t="s">
        <v>154</v>
      </c>
      <c r="I895" t="s">
        <v>155</v>
      </c>
      <c r="J895" s="1" t="s">
        <v>3150</v>
      </c>
      <c r="K895" s="1" t="s">
        <v>3158</v>
      </c>
      <c r="L895" t="s">
        <v>29</v>
      </c>
      <c r="M895" s="1" t="s">
        <v>3159</v>
      </c>
      <c r="N895" s="2">
        <v>45744</v>
      </c>
    </row>
    <row r="896" spans="1:14" ht="33" hidden="1" x14ac:dyDescent="0.3">
      <c r="A896">
        <v>2606</v>
      </c>
      <c r="B896">
        <v>166315</v>
      </c>
      <c r="C896" t="s">
        <v>3068</v>
      </c>
      <c r="D896" t="s">
        <v>3160</v>
      </c>
      <c r="E896" t="s">
        <v>14</v>
      </c>
      <c r="F896" t="s">
        <v>97</v>
      </c>
      <c r="G896" t="s">
        <v>154</v>
      </c>
      <c r="H896" t="s">
        <v>154</v>
      </c>
      <c r="I896" t="s">
        <v>155</v>
      </c>
      <c r="J896" s="1" t="s">
        <v>3150</v>
      </c>
      <c r="K896" s="1" t="s">
        <v>3161</v>
      </c>
      <c r="L896" t="s">
        <v>29</v>
      </c>
      <c r="M896" s="1" t="s">
        <v>3159</v>
      </c>
      <c r="N896" s="2">
        <v>45744</v>
      </c>
    </row>
    <row r="897" spans="1:14" ht="33" hidden="1" x14ac:dyDescent="0.3">
      <c r="A897">
        <v>2606</v>
      </c>
      <c r="B897">
        <v>166315</v>
      </c>
      <c r="C897" t="s">
        <v>3068</v>
      </c>
      <c r="D897" t="s">
        <v>3162</v>
      </c>
      <c r="E897" t="s">
        <v>14</v>
      </c>
      <c r="F897" t="s">
        <v>305</v>
      </c>
      <c r="G897" t="s">
        <v>25</v>
      </c>
      <c r="H897" t="s">
        <v>26</v>
      </c>
      <c r="I897" t="s">
        <v>18</v>
      </c>
      <c r="J897" s="1" t="s">
        <v>3163</v>
      </c>
      <c r="K897" t="s">
        <v>3164</v>
      </c>
      <c r="L897" t="s">
        <v>654</v>
      </c>
      <c r="M897" s="1" t="s">
        <v>3141</v>
      </c>
      <c r="N897" t="s">
        <v>29</v>
      </c>
    </row>
    <row r="898" spans="1:14" ht="33" hidden="1" x14ac:dyDescent="0.3">
      <c r="A898">
        <v>2606</v>
      </c>
      <c r="B898">
        <v>166315</v>
      </c>
      <c r="C898" t="s">
        <v>3068</v>
      </c>
      <c r="D898" t="s">
        <v>3165</v>
      </c>
      <c r="E898" t="s">
        <v>14</v>
      </c>
      <c r="F898" t="s">
        <v>228</v>
      </c>
      <c r="G898" t="s">
        <v>657</v>
      </c>
      <c r="H898" t="s">
        <v>26</v>
      </c>
      <c r="I898" t="s">
        <v>18</v>
      </c>
      <c r="J898" s="1" t="s">
        <v>3166</v>
      </c>
      <c r="K898" t="s">
        <v>3167</v>
      </c>
      <c r="L898" t="s">
        <v>29</v>
      </c>
      <c r="M898" s="1" t="s">
        <v>3159</v>
      </c>
      <c r="N898" t="s">
        <v>29</v>
      </c>
    </row>
    <row r="899" spans="1:14" ht="33" hidden="1" x14ac:dyDescent="0.3">
      <c r="A899">
        <v>2606</v>
      </c>
      <c r="B899">
        <v>166315</v>
      </c>
      <c r="C899" t="s">
        <v>3068</v>
      </c>
      <c r="D899" t="s">
        <v>1922</v>
      </c>
      <c r="E899" t="s">
        <v>14</v>
      </c>
      <c r="F899" t="s">
        <v>2261</v>
      </c>
      <c r="G899" t="s">
        <v>520</v>
      </c>
      <c r="H899" t="s">
        <v>26</v>
      </c>
      <c r="I899" t="s">
        <v>18</v>
      </c>
      <c r="J899" s="1" t="s">
        <v>3168</v>
      </c>
      <c r="K899" t="s">
        <v>3169</v>
      </c>
      <c r="L899" t="s">
        <v>29</v>
      </c>
      <c r="M899" s="1" t="s">
        <v>3170</v>
      </c>
      <c r="N899" t="s">
        <v>29</v>
      </c>
    </row>
    <row r="900" spans="1:14" ht="33" hidden="1" x14ac:dyDescent="0.3">
      <c r="A900">
        <v>2606</v>
      </c>
      <c r="B900">
        <v>166315</v>
      </c>
      <c r="C900" t="s">
        <v>3068</v>
      </c>
      <c r="D900" t="s">
        <v>3171</v>
      </c>
      <c r="E900" t="s">
        <v>14</v>
      </c>
      <c r="F900" t="s">
        <v>379</v>
      </c>
      <c r="G900" t="s">
        <v>520</v>
      </c>
      <c r="H900" t="s">
        <v>26</v>
      </c>
      <c r="I900" t="s">
        <v>18</v>
      </c>
      <c r="J900" t="s">
        <v>3172</v>
      </c>
      <c r="K900" t="s">
        <v>3173</v>
      </c>
      <c r="L900" t="s">
        <v>654</v>
      </c>
      <c r="M900" s="1" t="s">
        <v>3098</v>
      </c>
      <c r="N900" t="s">
        <v>29</v>
      </c>
    </row>
  </sheetData>
  <autoFilter ref="A1:A913" xr:uid="{AB64DB56-25C5-48CE-A14B-43D4EF608652}">
    <filterColumn colId="0">
      <filters blank="1"/>
    </filterColumn>
  </autoFilter>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정태영</cp:lastModifiedBy>
  <cp:revision/>
  <dcterms:created xsi:type="dcterms:W3CDTF">2025-08-06T09:55:21Z</dcterms:created>
  <dcterms:modified xsi:type="dcterms:W3CDTF">2025-08-12T02:18:33Z</dcterms:modified>
  <cp:category/>
  <cp:contentStatus/>
</cp:coreProperties>
</file>