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yumingchang/Desktop/UTD academic3/Machine Learning FTEC 6334/"/>
    </mc:Choice>
  </mc:AlternateContent>
  <xr:revisionPtr revIDLastSave="0" documentId="13_ncr:1_{7402BD45-DBFE-2742-9ED6-973F1C664A72}" xr6:coauthVersionLast="45" xr6:coauthVersionMax="45" xr10:uidLastSave="{00000000-0000-0000-0000-000000000000}"/>
  <bookViews>
    <workbookView xWindow="-20" yWindow="460" windowWidth="28800" windowHeight="17540" activeTab="1" xr2:uid="{00000000-000D-0000-FFFF-FFFF00000000}"/>
  </bookViews>
  <sheets>
    <sheet name="german_credit_data" sheetId="1" r:id="rId1"/>
    <sheet name="ANSWER SHEET" sheetId="2" r:id="rId2"/>
    <sheet name="Sheet2" sheetId="3" r:id="rId3"/>
    <sheet name="Sheet3" sheetId="4" r:id="rId4"/>
  </sheets>
  <definedNames>
    <definedName name="solver_adj" localSheetId="1" hidden="1">'ANSWER SHEET'!$V$100:$AF$100</definedName>
    <definedName name="solver_adj" localSheetId="0" hidden="1">german_credit_data!$T$10:$U$10</definedName>
    <definedName name="solver_cvg" localSheetId="1" hidden="1">0.0001</definedName>
    <definedName name="solver_cvg" localSheetId="0" hidden="1">0.0001</definedName>
    <definedName name="solver_drv" localSheetId="1" hidden="1">1</definedName>
    <definedName name="solver_drv" localSheetId="0" hidden="1">1</definedName>
    <definedName name="solver_eng" localSheetId="1" hidden="1">1</definedName>
    <definedName name="solver_eng" localSheetId="0" hidden="1">1</definedName>
    <definedName name="solver_itr" localSheetId="1" hidden="1">2147483647</definedName>
    <definedName name="solver_itr" localSheetId="0" hidden="1">2147483647</definedName>
    <definedName name="solver_lin" localSheetId="1" hidden="1">2</definedName>
    <definedName name="solver_lin" localSheetId="0" hidden="1">2</definedName>
    <definedName name="solver_mip" localSheetId="1" hidden="1">2147483647</definedName>
    <definedName name="solver_mip" localSheetId="0" hidden="1">2147483647</definedName>
    <definedName name="solver_mni" localSheetId="1" hidden="1">30</definedName>
    <definedName name="solver_mni" localSheetId="0" hidden="1">30</definedName>
    <definedName name="solver_mrt" localSheetId="1" hidden="1">0.075</definedName>
    <definedName name="solver_mrt" localSheetId="0" hidden="1">0.075</definedName>
    <definedName name="solver_msl" localSheetId="1" hidden="1">2</definedName>
    <definedName name="solver_msl" localSheetId="0" hidden="1">2</definedName>
    <definedName name="solver_neg" localSheetId="1" hidden="1">2</definedName>
    <definedName name="solver_neg" localSheetId="0" hidden="1">2</definedName>
    <definedName name="solver_nod" localSheetId="1" hidden="1">2147483647</definedName>
    <definedName name="solver_nod" localSheetId="0" hidden="1">2147483647</definedName>
    <definedName name="solver_num" localSheetId="1" hidden="1">0</definedName>
    <definedName name="solver_num" localSheetId="0" hidden="1">0</definedName>
    <definedName name="solver_opt" localSheetId="1" hidden="1">'ANSWER SHEET'!$W$154</definedName>
    <definedName name="solver_opt" localSheetId="0" hidden="1">german_credit_data!$X$2</definedName>
    <definedName name="solver_pre" localSheetId="1" hidden="1">0.000001</definedName>
    <definedName name="solver_pre" localSheetId="0" hidden="1">0.000001</definedName>
    <definedName name="solver_rbv" localSheetId="1" hidden="1">1</definedName>
    <definedName name="solver_rbv" localSheetId="0" hidden="1">1</definedName>
    <definedName name="solver_rlx" localSheetId="1" hidden="1">2</definedName>
    <definedName name="solver_rlx" localSheetId="0" hidden="1">2</definedName>
    <definedName name="solver_rsd" localSheetId="1" hidden="1">0</definedName>
    <definedName name="solver_rsd" localSheetId="0" hidden="1">0</definedName>
    <definedName name="solver_scl" localSheetId="1" hidden="1">1</definedName>
    <definedName name="solver_scl" localSheetId="0" hidden="1">1</definedName>
    <definedName name="solver_sho" localSheetId="1" hidden="1">2</definedName>
    <definedName name="solver_sho" localSheetId="0" hidden="1">2</definedName>
    <definedName name="solver_ssz" localSheetId="1" hidden="1">100</definedName>
    <definedName name="solver_ssz" localSheetId="0" hidden="1">100</definedName>
    <definedName name="solver_tim" localSheetId="1" hidden="1">2147483647</definedName>
    <definedName name="solver_tim" localSheetId="0" hidden="1">2147483647</definedName>
    <definedName name="solver_tol" localSheetId="1" hidden="1">0.01</definedName>
    <definedName name="solver_tol" localSheetId="0" hidden="1">0.01</definedName>
    <definedName name="solver_typ" localSheetId="1" hidden="1">1</definedName>
    <definedName name="solver_typ" localSheetId="0" hidden="1">2</definedName>
    <definedName name="solver_val" localSheetId="1" hidden="1">0</definedName>
    <definedName name="solver_val" localSheetId="0" hidden="1">0</definedName>
    <definedName name="solver_ver" localSheetId="1" hidden="1">2</definedName>
    <definedName name="solver_ver" localSheetId="0" hidden="1">2</definedName>
  </definedNames>
  <calcPr calcId="191029" calcMode="manual"/>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G170" i="2" l="1"/>
  <c r="AG169" i="2"/>
  <c r="AH169" i="2" s="1"/>
  <c r="AD191" i="2"/>
  <c r="AD190" i="2"/>
  <c r="AO170" i="2"/>
  <c r="AN170" i="2"/>
  <c r="AC132" i="2"/>
  <c r="AG62" i="2"/>
  <c r="AH62" i="2" s="1"/>
  <c r="AI62" i="2" s="1"/>
  <c r="AG63" i="2"/>
  <c r="AH63" i="2" s="1"/>
  <c r="AI63" i="2" s="1"/>
  <c r="AG64" i="2"/>
  <c r="AH64" i="2" s="1"/>
  <c r="AI64" i="2" s="1"/>
  <c r="AG65" i="2"/>
  <c r="AH65" i="2" s="1"/>
  <c r="AI65" i="2" s="1"/>
  <c r="AG66" i="2"/>
  <c r="AH66" i="2" s="1"/>
  <c r="AI66" i="2" s="1"/>
  <c r="AG67" i="2"/>
  <c r="AH67" i="2" s="1"/>
  <c r="AI67" i="2" s="1"/>
  <c r="AG68" i="2"/>
  <c r="AH68" i="2" s="1"/>
  <c r="AI68" i="2" s="1"/>
  <c r="AG69" i="2"/>
  <c r="AH69" i="2" s="1"/>
  <c r="AI69" i="2" s="1"/>
  <c r="AG70" i="2"/>
  <c r="AH70" i="2" s="1"/>
  <c r="AI70" i="2" s="1"/>
  <c r="AG71" i="2"/>
  <c r="AH71" i="2" s="1"/>
  <c r="AI71" i="2" s="1"/>
  <c r="AG72" i="2"/>
  <c r="AH72" i="2" s="1"/>
  <c r="AI72" i="2" s="1"/>
  <c r="AG73" i="2"/>
  <c r="AH73" i="2" s="1"/>
  <c r="AI73" i="2" s="1"/>
  <c r="AG74" i="2"/>
  <c r="AH74" i="2" s="1"/>
  <c r="AI74" i="2" s="1"/>
  <c r="AG75" i="2"/>
  <c r="AH75" i="2" s="1"/>
  <c r="AI75" i="2" s="1"/>
  <c r="AG76" i="2"/>
  <c r="AH76" i="2" s="1"/>
  <c r="AI76" i="2" s="1"/>
  <c r="AG61" i="2"/>
  <c r="AH61" i="2" s="1"/>
  <c r="AI61" i="2" s="1"/>
  <c r="U132" i="2"/>
  <c r="V132" i="2" s="1"/>
  <c r="W132" i="2" s="1"/>
  <c r="U124" i="2"/>
  <c r="V124" i="2" s="1"/>
  <c r="W124" i="2" s="1"/>
  <c r="U152" i="2"/>
  <c r="V152" i="2" s="1"/>
  <c r="W152" i="2" s="1"/>
  <c r="U147" i="2"/>
  <c r="V147" i="2" s="1"/>
  <c r="W147" i="2" s="1"/>
  <c r="U143" i="2"/>
  <c r="V143" i="2" s="1"/>
  <c r="W143" i="2" s="1"/>
  <c r="U116" i="2"/>
  <c r="V116" i="2" s="1"/>
  <c r="W116" i="2" s="1"/>
  <c r="U149" i="2"/>
  <c r="V149" i="2" s="1"/>
  <c r="W149" i="2" s="1"/>
  <c r="U118" i="2"/>
  <c r="V118" i="2" s="1"/>
  <c r="W118" i="2" s="1"/>
  <c r="U110" i="2"/>
  <c r="V110" i="2" s="1"/>
  <c r="W110" i="2" s="1"/>
  <c r="U115" i="2"/>
  <c r="V115" i="2" s="1"/>
  <c r="W115" i="2" s="1"/>
  <c r="U119" i="2"/>
  <c r="V119" i="2" s="1"/>
  <c r="W119" i="2" s="1"/>
  <c r="U133" i="2"/>
  <c r="V133" i="2" s="1"/>
  <c r="W133" i="2" s="1"/>
  <c r="U126" i="2"/>
  <c r="V126" i="2" s="1"/>
  <c r="W126" i="2" s="1"/>
  <c r="U150" i="2"/>
  <c r="V150" i="2" s="1"/>
  <c r="W150" i="2" s="1"/>
  <c r="U127" i="2"/>
  <c r="V127" i="2" s="1"/>
  <c r="W127" i="2" s="1"/>
  <c r="U125" i="2"/>
  <c r="V125" i="2" s="1"/>
  <c r="W125" i="2" s="1"/>
  <c r="U120" i="2"/>
  <c r="V120" i="2" s="1"/>
  <c r="W120" i="2" s="1"/>
  <c r="U151" i="2"/>
  <c r="V151" i="2" s="1"/>
  <c r="W151" i="2" s="1"/>
  <c r="U129" i="2"/>
  <c r="V129" i="2" s="1"/>
  <c r="W129" i="2" s="1"/>
  <c r="U145" i="2"/>
  <c r="V145" i="2" s="1"/>
  <c r="W145" i="2" s="1"/>
  <c r="U148" i="2"/>
  <c r="V148" i="2" s="1"/>
  <c r="W148" i="2" s="1"/>
  <c r="U131" i="2"/>
  <c r="V131" i="2" s="1"/>
  <c r="W131" i="2" s="1"/>
  <c r="U121" i="2"/>
  <c r="V121" i="2" s="1"/>
  <c r="W121" i="2" s="1"/>
  <c r="U142" i="2"/>
  <c r="V142" i="2" s="1"/>
  <c r="W142" i="2" s="1"/>
  <c r="U140" i="2"/>
  <c r="V140" i="2" s="1"/>
  <c r="W140" i="2" s="1"/>
  <c r="U111" i="2"/>
  <c r="V111" i="2" s="1"/>
  <c r="W111" i="2" s="1"/>
  <c r="U144" i="2"/>
  <c r="V144" i="2" s="1"/>
  <c r="W144" i="2" s="1"/>
  <c r="U130" i="2"/>
  <c r="V130" i="2" s="1"/>
  <c r="W130" i="2" s="1"/>
  <c r="U139" i="2"/>
  <c r="V139" i="2" s="1"/>
  <c r="W139" i="2" s="1"/>
  <c r="U146" i="2"/>
  <c r="V146" i="2" s="1"/>
  <c r="W146" i="2" s="1"/>
  <c r="U123" i="2"/>
  <c r="V123" i="2" s="1"/>
  <c r="W123" i="2" s="1"/>
  <c r="U122" i="2"/>
  <c r="V122" i="2" s="1"/>
  <c r="W122" i="2" s="1"/>
  <c r="U128" i="2"/>
  <c r="V128" i="2" s="1"/>
  <c r="W128" i="2" s="1"/>
  <c r="U112" i="2"/>
  <c r="V112" i="2" s="1"/>
  <c r="W112" i="2" s="1"/>
  <c r="U114" i="2"/>
  <c r="V114" i="2" s="1"/>
  <c r="W114" i="2" s="1"/>
  <c r="U135" i="2"/>
  <c r="V135" i="2" s="1"/>
  <c r="W135" i="2" s="1"/>
  <c r="U138" i="2"/>
  <c r="V138" i="2" s="1"/>
  <c r="W138" i="2" s="1"/>
  <c r="U134" i="2"/>
  <c r="V134" i="2" s="1"/>
  <c r="W134" i="2" s="1"/>
  <c r="U117" i="2"/>
  <c r="V117" i="2" s="1"/>
  <c r="W117" i="2" s="1"/>
  <c r="U141" i="2"/>
  <c r="V141" i="2" s="1"/>
  <c r="W141" i="2" s="1"/>
  <c r="U137" i="2"/>
  <c r="V137" i="2" s="1"/>
  <c r="W137" i="2" s="1"/>
  <c r="U113" i="2"/>
  <c r="V113" i="2" s="1"/>
  <c r="W113" i="2" s="1"/>
  <c r="U109" i="2"/>
  <c r="V109" i="2" s="1"/>
  <c r="W109" i="2" s="1"/>
  <c r="U108" i="2"/>
  <c r="V108" i="2" s="1"/>
  <c r="W108" i="2" s="1"/>
  <c r="U136" i="2"/>
  <c r="V136" i="2" s="1"/>
  <c r="W136" i="2" s="1"/>
  <c r="AC166" i="2" l="1"/>
  <c r="AG163" i="2" s="1"/>
  <c r="W154" i="2"/>
  <c r="BB82" i="2" l="1"/>
  <c r="BC82" i="2" s="1"/>
  <c r="BB68" i="2"/>
  <c r="BC68" i="2" s="1"/>
  <c r="BB69" i="2"/>
  <c r="BC69" i="2" s="1"/>
  <c r="BB70" i="2"/>
  <c r="BC70" i="2" s="1"/>
  <c r="BB71" i="2"/>
  <c r="BC71" i="2" s="1"/>
  <c r="BB72" i="2"/>
  <c r="BC72" i="2" s="1"/>
  <c r="BB73" i="2"/>
  <c r="BC73" i="2" s="1"/>
  <c r="BB74" i="2"/>
  <c r="BC74" i="2" s="1"/>
  <c r="BB75" i="2"/>
  <c r="BC75" i="2" s="1"/>
  <c r="BB76" i="2"/>
  <c r="BC76" i="2" s="1"/>
  <c r="BB77" i="2"/>
  <c r="BC77" i="2" s="1"/>
  <c r="BB78" i="2"/>
  <c r="BC78" i="2" s="1"/>
  <c r="BB79" i="2"/>
  <c r="BC79" i="2" s="1"/>
  <c r="BB80" i="2"/>
  <c r="BC80" i="2" s="1"/>
  <c r="BB81" i="2"/>
  <c r="BC81" i="2" s="1"/>
  <c r="BB67" i="2"/>
  <c r="BC67" i="2" s="1"/>
  <c r="CB8" i="2" a="1"/>
  <c r="DQ16" i="2" s="1"/>
  <c r="BD67" i="2" l="1"/>
  <c r="DI16" i="2"/>
  <c r="CH15" i="2"/>
  <c r="CO12" i="2"/>
  <c r="CE9" i="2"/>
  <c r="CT16" i="2"/>
  <c r="CE15" i="2"/>
  <c r="CF14" i="2"/>
  <c r="DE13" i="2"/>
  <c r="CJ13" i="2"/>
  <c r="DF12" i="2"/>
  <c r="CL12" i="2"/>
  <c r="DH11" i="2"/>
  <c r="CH11" i="2"/>
  <c r="DD10" i="2"/>
  <c r="CF10" i="2"/>
  <c r="CX9" i="2"/>
  <c r="CB9" i="2"/>
  <c r="CW8" i="2"/>
  <c r="CD17" i="2"/>
  <c r="DN15" i="2"/>
  <c r="DH13" i="2"/>
  <c r="CL11" i="2"/>
  <c r="CX8" i="2"/>
  <c r="DM17" i="2"/>
  <c r="DH16" i="2"/>
  <c r="DM15" i="2"/>
  <c r="CW15" i="2"/>
  <c r="DC14" i="2"/>
  <c r="DL17" i="2"/>
  <c r="DA17" i="2"/>
  <c r="CM17" i="2"/>
  <c r="DR16" i="2"/>
  <c r="DG16" i="2"/>
  <c r="CS16" i="2"/>
  <c r="CH16" i="2"/>
  <c r="DK15" i="2"/>
  <c r="CU15" i="2"/>
  <c r="DT14" i="2"/>
  <c r="CZ14" i="2"/>
  <c r="CE14" i="2"/>
  <c r="DA13" i="2"/>
  <c r="CG13" i="2"/>
  <c r="DE12" i="2"/>
  <c r="CH12" i="2"/>
  <c r="DD11" i="2"/>
  <c r="CF11" i="2"/>
  <c r="CY10" i="2"/>
  <c r="CB10" i="2"/>
  <c r="CW9" i="2"/>
  <c r="DP8" i="2"/>
  <c r="CS8" i="2"/>
  <c r="CX16" i="2"/>
  <c r="CK13" i="2"/>
  <c r="DG10" i="2"/>
  <c r="DB17" i="2"/>
  <c r="CW17" i="2"/>
  <c r="CR16" i="2"/>
  <c r="DG15" i="2"/>
  <c r="CQ15" i="2"/>
  <c r="CV14" i="2"/>
  <c r="CB14" i="2"/>
  <c r="CZ13" i="2"/>
  <c r="CC13" i="2"/>
  <c r="DB12" i="2"/>
  <c r="CG12" i="2"/>
  <c r="CC11" i="2"/>
  <c r="CX10" i="2"/>
  <c r="DQ9" i="2"/>
  <c r="CT9" i="2"/>
  <c r="DO8" i="2"/>
  <c r="CO8" i="2"/>
  <c r="CO17" i="2"/>
  <c r="CJ16" i="2"/>
  <c r="CJ14" i="2"/>
  <c r="DI11" i="2"/>
  <c r="CG10" i="2"/>
  <c r="CC17" i="2"/>
  <c r="DP16" i="2"/>
  <c r="DC17" i="2"/>
  <c r="CX15" i="2"/>
  <c r="DJ12" i="2"/>
  <c r="DC9" i="2"/>
  <c r="CB8" i="2"/>
  <c r="CJ8" i="2"/>
  <c r="CC8" i="2"/>
  <c r="CK8" i="2"/>
  <c r="CD8" i="2"/>
  <c r="CN8" i="2"/>
  <c r="CV8" i="2"/>
  <c r="DD8" i="2"/>
  <c r="DL8" i="2"/>
  <c r="DT8" i="2"/>
  <c r="CI9" i="2"/>
  <c r="CQ9" i="2"/>
  <c r="CY9" i="2"/>
  <c r="DG9" i="2"/>
  <c r="DO9" i="2"/>
  <c r="CD10" i="2"/>
  <c r="CL10" i="2"/>
  <c r="CT10" i="2"/>
  <c r="DB10" i="2"/>
  <c r="DJ10" i="2"/>
  <c r="DR10" i="2"/>
  <c r="CG11" i="2"/>
  <c r="CO11" i="2"/>
  <c r="CW11" i="2"/>
  <c r="DE11" i="2"/>
  <c r="DM11" i="2"/>
  <c r="CB12" i="2"/>
  <c r="CE8" i="2"/>
  <c r="CP8" i="2"/>
  <c r="CY8" i="2"/>
  <c r="DH8" i="2"/>
  <c r="DQ8" i="2"/>
  <c r="CG9" i="2"/>
  <c r="CP9" i="2"/>
  <c r="CZ9" i="2"/>
  <c r="DI9" i="2"/>
  <c r="DR9" i="2"/>
  <c r="CH10" i="2"/>
  <c r="CQ10" i="2"/>
  <c r="CZ10" i="2"/>
  <c r="DI10" i="2"/>
  <c r="DS10" i="2"/>
  <c r="CI11" i="2"/>
  <c r="CR11" i="2"/>
  <c r="DA11" i="2"/>
  <c r="DJ11" i="2"/>
  <c r="DS11" i="2"/>
  <c r="CI12" i="2"/>
  <c r="CQ12" i="2"/>
  <c r="CY12" i="2"/>
  <c r="DG12" i="2"/>
  <c r="DO12" i="2"/>
  <c r="CD13" i="2"/>
  <c r="CL13" i="2"/>
  <c r="CT13" i="2"/>
  <c r="DB13" i="2"/>
  <c r="DJ13" i="2"/>
  <c r="DR13" i="2"/>
  <c r="CG14" i="2"/>
  <c r="CO14" i="2"/>
  <c r="CW14" i="2"/>
  <c r="DE14" i="2"/>
  <c r="DM14" i="2"/>
  <c r="CB15" i="2"/>
  <c r="CJ15" i="2"/>
  <c r="CR15" i="2"/>
  <c r="CZ15" i="2"/>
  <c r="DH15" i="2"/>
  <c r="DP15" i="2"/>
  <c r="CE16" i="2"/>
  <c r="CM16" i="2"/>
  <c r="CU16" i="2"/>
  <c r="DC16" i="2"/>
  <c r="DK16" i="2"/>
  <c r="DS16" i="2"/>
  <c r="CH17" i="2"/>
  <c r="CP17" i="2"/>
  <c r="CX17" i="2"/>
  <c r="DF17" i="2"/>
  <c r="DN17" i="2"/>
  <c r="DA8" i="2"/>
  <c r="DJ8" i="2"/>
  <c r="CJ9" i="2"/>
  <c r="DB9" i="2"/>
  <c r="DK9" i="2"/>
  <c r="CJ10" i="2"/>
  <c r="DC10" i="2"/>
  <c r="CB11" i="2"/>
  <c r="CT11" i="2"/>
  <c r="DL11" i="2"/>
  <c r="CC12" i="2"/>
  <c r="CS12" i="2"/>
  <c r="DI12" i="2"/>
  <c r="DQ12" i="2"/>
  <c r="CV13" i="2"/>
  <c r="DL13" i="2"/>
  <c r="DT13" i="2"/>
  <c r="CY14" i="2"/>
  <c r="DO14" i="2"/>
  <c r="CT15" i="2"/>
  <c r="DR15" i="2"/>
  <c r="CW16" i="2"/>
  <c r="DM16" i="2"/>
  <c r="CR17" i="2"/>
  <c r="DH17" i="2"/>
  <c r="CF8" i="2"/>
  <c r="CQ8" i="2"/>
  <c r="CZ8" i="2"/>
  <c r="DI8" i="2"/>
  <c r="DR8" i="2"/>
  <c r="CH9" i="2"/>
  <c r="CR9" i="2"/>
  <c r="DA9" i="2"/>
  <c r="DJ9" i="2"/>
  <c r="DS9" i="2"/>
  <c r="CI10" i="2"/>
  <c r="CR10" i="2"/>
  <c r="DA10" i="2"/>
  <c r="DK10" i="2"/>
  <c r="DT10" i="2"/>
  <c r="CJ11" i="2"/>
  <c r="CS11" i="2"/>
  <c r="DB11" i="2"/>
  <c r="DK11" i="2"/>
  <c r="DT11" i="2"/>
  <c r="CJ12" i="2"/>
  <c r="CR12" i="2"/>
  <c r="CZ12" i="2"/>
  <c r="DH12" i="2"/>
  <c r="DP12" i="2"/>
  <c r="CE13" i="2"/>
  <c r="CM13" i="2"/>
  <c r="CU13" i="2"/>
  <c r="DC13" i="2"/>
  <c r="DK13" i="2"/>
  <c r="DS13" i="2"/>
  <c r="CH14" i="2"/>
  <c r="CP14" i="2"/>
  <c r="CX14" i="2"/>
  <c r="DF14" i="2"/>
  <c r="DN14" i="2"/>
  <c r="CC15" i="2"/>
  <c r="CK15" i="2"/>
  <c r="CS15" i="2"/>
  <c r="DA15" i="2"/>
  <c r="DI15" i="2"/>
  <c r="DQ15" i="2"/>
  <c r="CF16" i="2"/>
  <c r="CN16" i="2"/>
  <c r="CV16" i="2"/>
  <c r="DD16" i="2"/>
  <c r="DL16" i="2"/>
  <c r="DT16" i="2"/>
  <c r="CI17" i="2"/>
  <c r="CQ17" i="2"/>
  <c r="CY17" i="2"/>
  <c r="DG17" i="2"/>
  <c r="DO17" i="2"/>
  <c r="CS10" i="2"/>
  <c r="CN13" i="2"/>
  <c r="CI14" i="2"/>
  <c r="DG14" i="2"/>
  <c r="CD15" i="2"/>
  <c r="DB15" i="2"/>
  <c r="DJ15" i="2"/>
  <c r="CO16" i="2"/>
  <c r="DE16" i="2"/>
  <c r="CB17" i="2"/>
  <c r="CZ17" i="2"/>
  <c r="DP17" i="2"/>
  <c r="CG8" i="2"/>
  <c r="CR8" i="2"/>
  <c r="DS8" i="2"/>
  <c r="CS9" i="2"/>
  <c r="DT9" i="2"/>
  <c r="DL10" i="2"/>
  <c r="CK11" i="2"/>
  <c r="DC11" i="2"/>
  <c r="CK12" i="2"/>
  <c r="DA12" i="2"/>
  <c r="CF13" i="2"/>
  <c r="DD13" i="2"/>
  <c r="CQ14" i="2"/>
  <c r="CL15" i="2"/>
  <c r="CG16" i="2"/>
  <c r="CJ17" i="2"/>
  <c r="CI8" i="2"/>
  <c r="CT8" i="2"/>
  <c r="DC8" i="2"/>
  <c r="DM8" i="2"/>
  <c r="CC9" i="2"/>
  <c r="CL9" i="2"/>
  <c r="CU9" i="2"/>
  <c r="DD9" i="2"/>
  <c r="DM9" i="2"/>
  <c r="CC10" i="2"/>
  <c r="CM10" i="2"/>
  <c r="CV10" i="2"/>
  <c r="DE10" i="2"/>
  <c r="DN10" i="2"/>
  <c r="CD11" i="2"/>
  <c r="CM11" i="2"/>
  <c r="CV11" i="2"/>
  <c r="DF11" i="2"/>
  <c r="DO11" i="2"/>
  <c r="CE12" i="2"/>
  <c r="CM12" i="2"/>
  <c r="CU12" i="2"/>
  <c r="DC12" i="2"/>
  <c r="DK12" i="2"/>
  <c r="DS12" i="2"/>
  <c r="CH13" i="2"/>
  <c r="CP13" i="2"/>
  <c r="CX13" i="2"/>
  <c r="DF13" i="2"/>
  <c r="DN13" i="2"/>
  <c r="CC14" i="2"/>
  <c r="CK14" i="2"/>
  <c r="CS14" i="2"/>
  <c r="DA14" i="2"/>
  <c r="DI14" i="2"/>
  <c r="DQ14" i="2"/>
  <c r="CF15" i="2"/>
  <c r="CN15" i="2"/>
  <c r="CV15" i="2"/>
  <c r="DD15" i="2"/>
  <c r="DL15" i="2"/>
  <c r="DT15" i="2"/>
  <c r="CL8" i="2"/>
  <c r="CU8" i="2"/>
  <c r="DE8" i="2"/>
  <c r="DN8" i="2"/>
  <c r="CD9" i="2"/>
  <c r="CM9" i="2"/>
  <c r="CV9" i="2"/>
  <c r="DE9" i="2"/>
  <c r="DN9" i="2"/>
  <c r="CE10" i="2"/>
  <c r="CN10" i="2"/>
  <c r="CW10" i="2"/>
  <c r="DF10" i="2"/>
  <c r="DO10" i="2"/>
  <c r="CE11" i="2"/>
  <c r="CN11" i="2"/>
  <c r="CX11" i="2"/>
  <c r="DG11" i="2"/>
  <c r="DP11" i="2"/>
  <c r="CF12" i="2"/>
  <c r="CN12" i="2"/>
  <c r="CV12" i="2"/>
  <c r="DD12" i="2"/>
  <c r="DL12" i="2"/>
  <c r="DT12" i="2"/>
  <c r="CI13" i="2"/>
  <c r="CQ13" i="2"/>
  <c r="CY13" i="2"/>
  <c r="DG13" i="2"/>
  <c r="DO13" i="2"/>
  <c r="CD14" i="2"/>
  <c r="CL14" i="2"/>
  <c r="CT14" i="2"/>
  <c r="DB14" i="2"/>
  <c r="DJ14" i="2"/>
  <c r="DR14" i="2"/>
  <c r="CG15" i="2"/>
  <c r="DQ17" i="2"/>
  <c r="DD14" i="2"/>
  <c r="CN17" i="2"/>
  <c r="CI16" i="2"/>
  <c r="DK17" i="2"/>
  <c r="CL17" i="2"/>
  <c r="DF16" i="2"/>
  <c r="CD16" i="2"/>
  <c r="DS14" i="2"/>
  <c r="CZ11" i="2"/>
  <c r="DJ17" i="2"/>
  <c r="CV17" i="2"/>
  <c r="CK17" i="2"/>
  <c r="DB16" i="2"/>
  <c r="CQ16" i="2"/>
  <c r="CC16" i="2"/>
  <c r="DF15" i="2"/>
  <c r="CP15" i="2"/>
  <c r="DP14" i="2"/>
  <c r="CU14" i="2"/>
  <c r="DQ13" i="2"/>
  <c r="CW13" i="2"/>
  <c r="CB13" i="2"/>
  <c r="CX12" i="2"/>
  <c r="CD12" i="2"/>
  <c r="CY11" i="2"/>
  <c r="DQ10" i="2"/>
  <c r="CU10" i="2"/>
  <c r="DP9" i="2"/>
  <c r="CO9" i="2"/>
  <c r="DK8" i="2"/>
  <c r="CM8" i="2"/>
  <c r="DT17" i="2"/>
  <c r="DI17" i="2"/>
  <c r="CU17" i="2"/>
  <c r="CG17" i="2"/>
  <c r="DO16" i="2"/>
  <c r="DA16" i="2"/>
  <c r="CP16" i="2"/>
  <c r="CB16" i="2"/>
  <c r="DE15" i="2"/>
  <c r="CO15" i="2"/>
  <c r="DL14" i="2"/>
  <c r="CR14" i="2"/>
  <c r="DP13" i="2"/>
  <c r="CS13" i="2"/>
  <c r="DR12" i="2"/>
  <c r="CW12" i="2"/>
  <c r="DR11" i="2"/>
  <c r="CU11" i="2"/>
  <c r="DP10" i="2"/>
  <c r="CP10" i="2"/>
  <c r="DL9" i="2"/>
  <c r="CN9" i="2"/>
  <c r="DG8" i="2"/>
  <c r="CH8" i="2"/>
  <c r="DS17" i="2"/>
  <c r="DE17" i="2"/>
  <c r="CT17" i="2"/>
  <c r="CF17" i="2"/>
  <c r="DN16" i="2"/>
  <c r="CZ16" i="2"/>
  <c r="CL16" i="2"/>
  <c r="DS15" i="2"/>
  <c r="DC15" i="2"/>
  <c r="CM15" i="2"/>
  <c r="DK14" i="2"/>
  <c r="CN14" i="2"/>
  <c r="DM13" i="2"/>
  <c r="CR13" i="2"/>
  <c r="DN12" i="2"/>
  <c r="CT12" i="2"/>
  <c r="DQ11" i="2"/>
  <c r="CQ11" i="2"/>
  <c r="DM10" i="2"/>
  <c r="CO10" i="2"/>
  <c r="DH9" i="2"/>
  <c r="CK9" i="2"/>
  <c r="DF8" i="2"/>
  <c r="DR17" i="2"/>
  <c r="DD17" i="2"/>
  <c r="CS17" i="2"/>
  <c r="CE17" i="2"/>
  <c r="DJ16" i="2"/>
  <c r="CY16" i="2"/>
  <c r="CK16" i="2"/>
  <c r="DO15" i="2"/>
  <c r="CY15" i="2"/>
  <c r="CI15" i="2"/>
  <c r="DH14" i="2"/>
  <c r="CM14" i="2"/>
  <c r="DI13" i="2"/>
  <c r="CO13" i="2"/>
  <c r="DM12" i="2"/>
  <c r="CP12" i="2"/>
  <c r="DN11" i="2"/>
  <c r="CP11" i="2"/>
  <c r="DH10" i="2"/>
  <c r="CK10" i="2"/>
  <c r="DF9" i="2"/>
  <c r="CF9" i="2"/>
  <c r="DB8" i="2"/>
  <c r="AW18" i="2" l="1"/>
  <c r="AX18" i="2" s="1"/>
  <c r="AW26" i="2"/>
  <c r="AX26" i="2" s="1"/>
  <c r="AW34" i="2"/>
  <c r="AX34" i="2" s="1"/>
  <c r="AW42" i="2"/>
  <c r="AX42" i="2" s="1"/>
  <c r="AW50" i="2"/>
  <c r="AX50" i="2" s="1"/>
  <c r="AW58" i="2"/>
  <c r="AX58" i="2" s="1"/>
  <c r="AW36" i="2"/>
  <c r="AX36" i="2" s="1"/>
  <c r="AW60" i="2"/>
  <c r="AX60" i="2" s="1"/>
  <c r="AW19" i="2"/>
  <c r="AX19" i="2" s="1"/>
  <c r="AW27" i="2"/>
  <c r="AX27" i="2" s="1"/>
  <c r="AW35" i="2"/>
  <c r="AX35" i="2" s="1"/>
  <c r="AW43" i="2"/>
  <c r="AX43" i="2" s="1"/>
  <c r="AW59" i="2"/>
  <c r="AX59" i="2" s="1"/>
  <c r="AW20" i="2"/>
  <c r="AX20" i="2" s="1"/>
  <c r="AW21" i="2"/>
  <c r="AX21" i="2" s="1"/>
  <c r="AW29" i="2"/>
  <c r="AX29" i="2" s="1"/>
  <c r="AW37" i="2"/>
  <c r="AX37" i="2" s="1"/>
  <c r="AW45" i="2"/>
  <c r="AX45" i="2" s="1"/>
  <c r="AW53" i="2"/>
  <c r="AX53" i="2" s="1"/>
  <c r="AW61" i="2"/>
  <c r="AX61" i="2" s="1"/>
  <c r="AW23" i="2"/>
  <c r="AX23" i="2" s="1"/>
  <c r="AW39" i="2"/>
  <c r="AX39" i="2" s="1"/>
  <c r="AW47" i="2"/>
  <c r="AX47" i="2" s="1"/>
  <c r="AW55" i="2"/>
  <c r="AX55" i="2" s="1"/>
  <c r="AW25" i="2"/>
  <c r="AX25" i="2" s="1"/>
  <c r="AW49" i="2"/>
  <c r="AX49" i="2" s="1"/>
  <c r="AW22" i="2"/>
  <c r="AX22" i="2" s="1"/>
  <c r="AW30" i="2"/>
  <c r="AX30" i="2" s="1"/>
  <c r="AW38" i="2"/>
  <c r="AX38" i="2" s="1"/>
  <c r="AW46" i="2"/>
  <c r="AX46" i="2" s="1"/>
  <c r="AW54" i="2"/>
  <c r="AX54" i="2" s="1"/>
  <c r="AW31" i="2"/>
  <c r="AX31" i="2" s="1"/>
  <c r="AW17" i="2"/>
  <c r="AX17" i="2" s="1"/>
  <c r="AW33" i="2"/>
  <c r="AX33" i="2" s="1"/>
  <c r="AW44" i="2"/>
  <c r="AX44" i="2" s="1"/>
  <c r="AW52" i="2"/>
  <c r="AX52" i="2" s="1"/>
  <c r="AW24" i="2"/>
  <c r="AX24" i="2" s="1"/>
  <c r="AW32" i="2"/>
  <c r="AX32" i="2" s="1"/>
  <c r="AW40" i="2"/>
  <c r="AX40" i="2" s="1"/>
  <c r="AW48" i="2"/>
  <c r="AX48" i="2" s="1"/>
  <c r="AW56" i="2"/>
  <c r="AX56" i="2" s="1"/>
  <c r="AW41" i="2"/>
  <c r="AX41" i="2" s="1"/>
  <c r="AW57" i="2"/>
  <c r="AX57" i="2" s="1"/>
  <c r="AW51" i="2"/>
  <c r="AX51" i="2" s="1"/>
  <c r="AW28" i="2"/>
  <c r="AX28" i="2" s="1"/>
  <c r="CB22" i="2" a="1"/>
  <c r="AX63" i="2" l="1"/>
  <c r="CG22" i="2"/>
  <c r="CE23" i="2"/>
  <c r="CC24" i="2"/>
  <c r="CK24" i="2"/>
  <c r="CI25" i="2"/>
  <c r="CG26" i="2"/>
  <c r="CE27" i="2"/>
  <c r="CC28" i="2"/>
  <c r="CK28" i="2"/>
  <c r="CI29" i="2"/>
  <c r="CG30" i="2"/>
  <c r="CE31" i="2"/>
  <c r="CH22" i="2"/>
  <c r="CF23" i="2"/>
  <c r="CD24" i="2"/>
  <c r="CB25" i="2"/>
  <c r="CJ25" i="2"/>
  <c r="CH26" i="2"/>
  <c r="CF27" i="2"/>
  <c r="CD28" i="2"/>
  <c r="CB29" i="2"/>
  <c r="CJ29" i="2"/>
  <c r="CH30" i="2"/>
  <c r="CF31" i="2"/>
  <c r="CI22" i="2"/>
  <c r="CI23" i="2"/>
  <c r="CI24" i="2"/>
  <c r="CK25" i="2"/>
  <c r="CK26" i="2"/>
  <c r="CK27" i="2"/>
  <c r="CC29" i="2"/>
  <c r="CC30" i="2"/>
  <c r="CC31" i="2"/>
  <c r="CF22" i="2"/>
  <c r="CJ23" i="2"/>
  <c r="CC25" i="2"/>
  <c r="CD26" i="2"/>
  <c r="CG27" i="2"/>
  <c r="CH28" i="2"/>
  <c r="CK29" i="2"/>
  <c r="CB31" i="2"/>
  <c r="CG31" i="2"/>
  <c r="CJ22" i="2"/>
  <c r="CK23" i="2"/>
  <c r="CD25" i="2"/>
  <c r="CE26" i="2"/>
  <c r="CH27" i="2"/>
  <c r="CI28" i="2"/>
  <c r="CB30" i="2"/>
  <c r="CD31" i="2"/>
  <c r="CK22" i="2"/>
  <c r="CB24" i="2"/>
  <c r="CE25" i="2"/>
  <c r="CF26" i="2"/>
  <c r="CI27" i="2"/>
  <c r="CJ28" i="2"/>
  <c r="CD30" i="2"/>
  <c r="CB22" i="2"/>
  <c r="CC23" i="2"/>
  <c r="CF24" i="2"/>
  <c r="CG25" i="2"/>
  <c r="CJ26" i="2"/>
  <c r="CB28" i="2"/>
  <c r="CE29" i="2"/>
  <c r="CF30" i="2"/>
  <c r="CI31" i="2"/>
  <c r="CC22" i="2"/>
  <c r="CD23" i="2"/>
  <c r="CG24" i="2"/>
  <c r="CH25" i="2"/>
  <c r="CB27" i="2"/>
  <c r="CE28" i="2"/>
  <c r="CF29" i="2"/>
  <c r="CI30" i="2"/>
  <c r="CJ31" i="2"/>
  <c r="CD22" i="2"/>
  <c r="CF25" i="2"/>
  <c r="CG28" i="2"/>
  <c r="CK31" i="2"/>
  <c r="CB23" i="2"/>
  <c r="CC26" i="2"/>
  <c r="CG29" i="2"/>
  <c r="CG23" i="2"/>
  <c r="CI26" i="2"/>
  <c r="CH29" i="2"/>
  <c r="CJ24" i="2"/>
  <c r="CE22" i="2"/>
  <c r="CB26" i="2"/>
  <c r="CD29" i="2"/>
  <c r="CH31" i="2"/>
  <c r="CH23" i="2"/>
  <c r="CC27" i="2"/>
  <c r="CE30" i="2"/>
  <c r="CF28" i="2"/>
  <c r="CE24" i="2"/>
  <c r="CD27" i="2"/>
  <c r="CJ30" i="2"/>
  <c r="CH24" i="2"/>
  <c r="CJ27" i="2"/>
  <c r="CK30" i="2"/>
  <c r="CB36" i="2" l="1" a="1"/>
  <c r="CD36" i="2" l="1"/>
  <c r="CB37" i="2"/>
  <c r="CJ37" i="2"/>
  <c r="CH38" i="2"/>
  <c r="CF39" i="2"/>
  <c r="CD40" i="2"/>
  <c r="CB41" i="2"/>
  <c r="CJ41" i="2"/>
  <c r="CH42" i="2"/>
  <c r="CF43" i="2"/>
  <c r="CD44" i="2"/>
  <c r="CB45" i="2"/>
  <c r="CJ45" i="2"/>
  <c r="CE36" i="2"/>
  <c r="CC37" i="2"/>
  <c r="CK37" i="2"/>
  <c r="CI38" i="2"/>
  <c r="CG39" i="2"/>
  <c r="CE40" i="2"/>
  <c r="CC41" i="2"/>
  <c r="CK41" i="2"/>
  <c r="CI42" i="2"/>
  <c r="CG43" i="2"/>
  <c r="CE44" i="2"/>
  <c r="CC45" i="2"/>
  <c r="CK45" i="2"/>
  <c r="CB36" i="2"/>
  <c r="CD37" i="2"/>
  <c r="CD38" i="2"/>
  <c r="CD39" i="2"/>
  <c r="CF40" i="2"/>
  <c r="CF41" i="2"/>
  <c r="CF42" i="2"/>
  <c r="CH43" i="2"/>
  <c r="CH44" i="2"/>
  <c r="CH45" i="2"/>
  <c r="CG36" i="2"/>
  <c r="CG37" i="2"/>
  <c r="CG38" i="2"/>
  <c r="CI39" i="2"/>
  <c r="CI40" i="2"/>
  <c r="CI41" i="2"/>
  <c r="CK42" i="2"/>
  <c r="CK43" i="2"/>
  <c r="CK44" i="2"/>
  <c r="CJ36" i="2"/>
  <c r="CE38" i="2"/>
  <c r="CJ39" i="2"/>
  <c r="CD41" i="2"/>
  <c r="CG42" i="2"/>
  <c r="CB44" i="2"/>
  <c r="CF45" i="2"/>
  <c r="CK36" i="2"/>
  <c r="CF38" i="2"/>
  <c r="CK39" i="2"/>
  <c r="CE41" i="2"/>
  <c r="CJ42" i="2"/>
  <c r="CC44" i="2"/>
  <c r="CG45" i="2"/>
  <c r="CE37" i="2"/>
  <c r="CJ38" i="2"/>
  <c r="CB40" i="2"/>
  <c r="CG41" i="2"/>
  <c r="CB43" i="2"/>
  <c r="CF44" i="2"/>
  <c r="CI45" i="2"/>
  <c r="CC36" i="2"/>
  <c r="CH37" i="2"/>
  <c r="CB39" i="2"/>
  <c r="CG40" i="2"/>
  <c r="CB42" i="2"/>
  <c r="CD43" i="2"/>
  <c r="CI44" i="2"/>
  <c r="CF36" i="2"/>
  <c r="CI37" i="2"/>
  <c r="CC39" i="2"/>
  <c r="CH40" i="2"/>
  <c r="CC42" i="2"/>
  <c r="CE43" i="2"/>
  <c r="CJ44" i="2"/>
  <c r="CC38" i="2"/>
  <c r="CD42" i="2"/>
  <c r="CK38" i="2"/>
  <c r="CE42" i="2"/>
  <c r="CH39" i="2"/>
  <c r="CI43" i="2"/>
  <c r="CH36" i="2"/>
  <c r="CC40" i="2"/>
  <c r="CJ43" i="2"/>
  <c r="CE39" i="2"/>
  <c r="CC43" i="2"/>
  <c r="CI36" i="2"/>
  <c r="CJ40" i="2"/>
  <c r="CG44" i="2"/>
  <c r="CF37" i="2"/>
  <c r="CK40" i="2"/>
  <c r="CD45" i="2"/>
  <c r="CB38" i="2"/>
  <c r="CH41" i="2"/>
  <c r="CE45" i="2"/>
  <c r="BA19" i="2" l="1" a="1"/>
  <c r="BF23" i="2" s="1"/>
  <c r="CC48" i="2" a="1"/>
  <c r="BH23" i="2" l="1"/>
  <c r="BE19" i="2"/>
  <c r="BF27" i="2"/>
  <c r="BI22" i="2"/>
  <c r="BG21" i="2"/>
  <c r="BD27" i="2"/>
  <c r="BF22" i="2"/>
  <c r="BC25" i="2"/>
  <c r="BB20" i="2"/>
  <c r="BK20" i="2" s="1"/>
  <c r="BL20" i="2" s="1"/>
  <c r="BJ23" i="2"/>
  <c r="BA28" i="2"/>
  <c r="BE21" i="2"/>
  <c r="BI25" i="2"/>
  <c r="BA22" i="2"/>
  <c r="BC20" i="2"/>
  <c r="BA26" i="2"/>
  <c r="BG26" i="2"/>
  <c r="BD21" i="2"/>
  <c r="BE26" i="2"/>
  <c r="BC27" i="2"/>
  <c r="BB19" i="2"/>
  <c r="BG28" i="2"/>
  <c r="BC21" i="2"/>
  <c r="BK21" i="2" s="1"/>
  <c r="BL21" i="2" s="1"/>
  <c r="BA24" i="2"/>
  <c r="BI27" i="2"/>
  <c r="BK27" i="2" s="1"/>
  <c r="BL27" i="2" s="1"/>
  <c r="BG25" i="2"/>
  <c r="BK25" i="2" s="1"/>
  <c r="BL25" i="2" s="1"/>
  <c r="BH27" i="2"/>
  <c r="BH24" i="2"/>
  <c r="BB22" i="2"/>
  <c r="BH25" i="2"/>
  <c r="BA25" i="2"/>
  <c r="BC23" i="2"/>
  <c r="BD23" i="2"/>
  <c r="BH20" i="2"/>
  <c r="BJ26" i="2"/>
  <c r="BJ27" i="2"/>
  <c r="BF21" i="2"/>
  <c r="BB24" i="2"/>
  <c r="BJ21" i="2"/>
  <c r="BE28" i="2"/>
  <c r="BI21" i="2"/>
  <c r="BF24" i="2"/>
  <c r="BK24" i="2" s="1"/>
  <c r="BL24" i="2" s="1"/>
  <c r="BI23" i="2"/>
  <c r="BD22" i="2"/>
  <c r="BK22" i="2" s="1"/>
  <c r="BL22" i="2" s="1"/>
  <c r="BB23" i="2"/>
  <c r="BI20" i="2"/>
  <c r="BI28" i="2"/>
  <c r="BE27" i="2"/>
  <c r="BG22" i="2"/>
  <c r="BF26" i="2"/>
  <c r="BA20" i="2"/>
  <c r="BF19" i="2"/>
  <c r="BD24" i="2"/>
  <c r="BJ25" i="2"/>
  <c r="BD25" i="2"/>
  <c r="BF20" i="2"/>
  <c r="BC24" i="2"/>
  <c r="BJ19" i="2"/>
  <c r="BC26" i="2"/>
  <c r="BA27" i="2"/>
  <c r="BD28" i="2"/>
  <c r="BH22" i="2"/>
  <c r="BJ28" i="2"/>
  <c r="BK28" i="2" s="1"/>
  <c r="BL28" i="2" s="1"/>
  <c r="BE23" i="2"/>
  <c r="BK23" i="2" s="1"/>
  <c r="BL23" i="2" s="1"/>
  <c r="BF28" i="2"/>
  <c r="BH26" i="2"/>
  <c r="BK26" i="2" s="1"/>
  <c r="BL26" i="2" s="1"/>
  <c r="BC19" i="2"/>
  <c r="BA21" i="2"/>
  <c r="BH21" i="2"/>
  <c r="BB21" i="2"/>
  <c r="BF25" i="2"/>
  <c r="BH19" i="2"/>
  <c r="BC22" i="2"/>
  <c r="BE20" i="2"/>
  <c r="BA23" i="2"/>
  <c r="BB28" i="2"/>
  <c r="BI26" i="2"/>
  <c r="BB27" i="2"/>
  <c r="BE22" i="2"/>
  <c r="BI19" i="2"/>
  <c r="BI24" i="2"/>
  <c r="BA19" i="2"/>
  <c r="BK19" i="2" s="1"/>
  <c r="BL19" i="2" s="1"/>
  <c r="BB26" i="2"/>
  <c r="BD20" i="2"/>
  <c r="BG23" i="2"/>
  <c r="BG19" i="2"/>
  <c r="BJ22" i="2"/>
  <c r="BE25" i="2"/>
  <c r="BC28" i="2"/>
  <c r="BH28" i="2"/>
  <c r="BJ24" i="2"/>
  <c r="BB25" i="2"/>
  <c r="BE24" i="2"/>
  <c r="BD26" i="2"/>
  <c r="BG27" i="2"/>
  <c r="BG24" i="2"/>
  <c r="BG20" i="2"/>
  <c r="BD19" i="2"/>
  <c r="BJ20" i="2"/>
  <c r="CH48" i="2"/>
  <c r="CP48" i="2"/>
  <c r="CX48" i="2"/>
  <c r="DF48" i="2"/>
  <c r="DN48" i="2"/>
  <c r="CC49" i="2"/>
  <c r="CK49" i="2"/>
  <c r="CS49" i="2"/>
  <c r="DA49" i="2"/>
  <c r="DI49" i="2"/>
  <c r="DQ49" i="2"/>
  <c r="CF50" i="2"/>
  <c r="CN50" i="2"/>
  <c r="CV50" i="2"/>
  <c r="DD50" i="2"/>
  <c r="DL50" i="2"/>
  <c r="DT50" i="2"/>
  <c r="CI51" i="2"/>
  <c r="CQ51" i="2"/>
  <c r="CY51" i="2"/>
  <c r="DG51" i="2"/>
  <c r="DO51" i="2"/>
  <c r="CD52" i="2"/>
  <c r="CL52" i="2"/>
  <c r="CT52" i="2"/>
  <c r="DB52" i="2"/>
  <c r="DJ52" i="2"/>
  <c r="DR52" i="2"/>
  <c r="CG53" i="2"/>
  <c r="CO53" i="2"/>
  <c r="CW53" i="2"/>
  <c r="DE53" i="2"/>
  <c r="DM53" i="2"/>
  <c r="DU53" i="2"/>
  <c r="CJ54" i="2"/>
  <c r="CR54" i="2"/>
  <c r="CZ54" i="2"/>
  <c r="DH54" i="2"/>
  <c r="DP54" i="2"/>
  <c r="CE55" i="2"/>
  <c r="CM55" i="2"/>
  <c r="CU55" i="2"/>
  <c r="DC55" i="2"/>
  <c r="DK55" i="2"/>
  <c r="DS55" i="2"/>
  <c r="CH56" i="2"/>
  <c r="CP56" i="2"/>
  <c r="CX56" i="2"/>
  <c r="DF56" i="2"/>
  <c r="DN56" i="2"/>
  <c r="CC57" i="2"/>
  <c r="CK57" i="2"/>
  <c r="CS57" i="2"/>
  <c r="DA57" i="2"/>
  <c r="DI57" i="2"/>
  <c r="DQ57" i="2"/>
  <c r="CI48" i="2"/>
  <c r="CQ48" i="2"/>
  <c r="CY48" i="2"/>
  <c r="DG48" i="2"/>
  <c r="DO48" i="2"/>
  <c r="CD49" i="2"/>
  <c r="CL49" i="2"/>
  <c r="CT49" i="2"/>
  <c r="DB49" i="2"/>
  <c r="DJ49" i="2"/>
  <c r="DR49" i="2"/>
  <c r="CG50" i="2"/>
  <c r="CO50" i="2"/>
  <c r="CW50" i="2"/>
  <c r="DE50" i="2"/>
  <c r="DM50" i="2"/>
  <c r="DU50" i="2"/>
  <c r="CJ51" i="2"/>
  <c r="CR51" i="2"/>
  <c r="CZ51" i="2"/>
  <c r="DH51" i="2"/>
  <c r="DP51" i="2"/>
  <c r="CE52" i="2"/>
  <c r="CM52" i="2"/>
  <c r="CU52" i="2"/>
  <c r="DC52" i="2"/>
  <c r="DK52" i="2"/>
  <c r="DS52" i="2"/>
  <c r="CH53" i="2"/>
  <c r="CP53" i="2"/>
  <c r="CX53" i="2"/>
  <c r="DF53" i="2"/>
  <c r="DN53" i="2"/>
  <c r="CC54" i="2"/>
  <c r="CK54" i="2"/>
  <c r="CS54" i="2"/>
  <c r="DA54" i="2"/>
  <c r="DI54" i="2"/>
  <c r="DQ54" i="2"/>
  <c r="CF55" i="2"/>
  <c r="CN55" i="2"/>
  <c r="CV55" i="2"/>
  <c r="DD55" i="2"/>
  <c r="DL55" i="2"/>
  <c r="DT55" i="2"/>
  <c r="CI56" i="2"/>
  <c r="CQ56" i="2"/>
  <c r="CY56" i="2"/>
  <c r="DG56" i="2"/>
  <c r="DO56" i="2"/>
  <c r="CD57" i="2"/>
  <c r="CL57" i="2"/>
  <c r="CT57" i="2"/>
  <c r="DB57" i="2"/>
  <c r="DJ57" i="2"/>
  <c r="DR57" i="2"/>
  <c r="CF48" i="2"/>
  <c r="CR48" i="2"/>
  <c r="DB48" i="2"/>
  <c r="DL48" i="2"/>
  <c r="CE49" i="2"/>
  <c r="CO49" i="2"/>
  <c r="CY49" i="2"/>
  <c r="DK49" i="2"/>
  <c r="DU49" i="2"/>
  <c r="CL50" i="2"/>
  <c r="CX50" i="2"/>
  <c r="DH50" i="2"/>
  <c r="DR50" i="2"/>
  <c r="CK51" i="2"/>
  <c r="CU51" i="2"/>
  <c r="DE51" i="2"/>
  <c r="DQ51" i="2"/>
  <c r="CH52" i="2"/>
  <c r="CR52" i="2"/>
  <c r="DD52" i="2"/>
  <c r="DN52" i="2"/>
  <c r="CE53" i="2"/>
  <c r="CQ53" i="2"/>
  <c r="DA53" i="2"/>
  <c r="DK53" i="2"/>
  <c r="CD54" i="2"/>
  <c r="CN54" i="2"/>
  <c r="CX54" i="2"/>
  <c r="DJ54" i="2"/>
  <c r="DT54" i="2"/>
  <c r="CK55" i="2"/>
  <c r="CW55" i="2"/>
  <c r="DG55" i="2"/>
  <c r="DQ55" i="2"/>
  <c r="CJ56" i="2"/>
  <c r="CT56" i="2"/>
  <c r="DD56" i="2"/>
  <c r="DP56" i="2"/>
  <c r="CG57" i="2"/>
  <c r="CQ57" i="2"/>
  <c r="DC57" i="2"/>
  <c r="DM57" i="2"/>
  <c r="CG48" i="2"/>
  <c r="CS48" i="2"/>
  <c r="DC48" i="2"/>
  <c r="DM48" i="2"/>
  <c r="CF49" i="2"/>
  <c r="CP49" i="2"/>
  <c r="CZ49" i="2"/>
  <c r="DL49" i="2"/>
  <c r="CC50" i="2"/>
  <c r="CM50" i="2"/>
  <c r="CY50" i="2"/>
  <c r="DI50" i="2"/>
  <c r="DS50" i="2"/>
  <c r="CL51" i="2"/>
  <c r="CV51" i="2"/>
  <c r="DF51" i="2"/>
  <c r="DR51" i="2"/>
  <c r="CI52" i="2"/>
  <c r="CS52" i="2"/>
  <c r="DE52" i="2"/>
  <c r="DO52" i="2"/>
  <c r="CF53" i="2"/>
  <c r="CR53" i="2"/>
  <c r="DB53" i="2"/>
  <c r="DL53" i="2"/>
  <c r="CE54" i="2"/>
  <c r="CO54" i="2"/>
  <c r="CY54" i="2"/>
  <c r="DK54" i="2"/>
  <c r="DU54" i="2"/>
  <c r="CL55" i="2"/>
  <c r="CX55" i="2"/>
  <c r="DH55" i="2"/>
  <c r="DR55" i="2"/>
  <c r="CK56" i="2"/>
  <c r="CU56" i="2"/>
  <c r="CK48" i="2"/>
  <c r="CU48" i="2"/>
  <c r="DE48" i="2"/>
  <c r="DQ48" i="2"/>
  <c r="CH49" i="2"/>
  <c r="CR49" i="2"/>
  <c r="DD49" i="2"/>
  <c r="DN49" i="2"/>
  <c r="CE50" i="2"/>
  <c r="CQ50" i="2"/>
  <c r="DA50" i="2"/>
  <c r="DK50" i="2"/>
  <c r="CD51" i="2"/>
  <c r="CN51" i="2"/>
  <c r="CX51" i="2"/>
  <c r="DJ51" i="2"/>
  <c r="DT51" i="2"/>
  <c r="CK52" i="2"/>
  <c r="CW52" i="2"/>
  <c r="DG52" i="2"/>
  <c r="DQ52" i="2"/>
  <c r="CJ53" i="2"/>
  <c r="CT53" i="2"/>
  <c r="DD53" i="2"/>
  <c r="DP53" i="2"/>
  <c r="CG54" i="2"/>
  <c r="CQ54" i="2"/>
  <c r="DC54" i="2"/>
  <c r="DM54" i="2"/>
  <c r="CD55" i="2"/>
  <c r="CP55" i="2"/>
  <c r="CZ55" i="2"/>
  <c r="DJ55" i="2"/>
  <c r="CC56" i="2"/>
  <c r="CM56" i="2"/>
  <c r="CW56" i="2"/>
  <c r="DI56" i="2"/>
  <c r="DS56" i="2"/>
  <c r="CJ57" i="2"/>
  <c r="CV57" i="2"/>
  <c r="DF57" i="2"/>
  <c r="DP57" i="2"/>
  <c r="CO48" i="2"/>
  <c r="DI48" i="2"/>
  <c r="CG49" i="2"/>
  <c r="CW49" i="2"/>
  <c r="DO49" i="2"/>
  <c r="CK50" i="2"/>
  <c r="DC50" i="2"/>
  <c r="CC51" i="2"/>
  <c r="CS51" i="2"/>
  <c r="DK51" i="2"/>
  <c r="CG52" i="2"/>
  <c r="CY52" i="2"/>
  <c r="DP52" i="2"/>
  <c r="CM53" i="2"/>
  <c r="DG53" i="2"/>
  <c r="DT53" i="2"/>
  <c r="CU54" i="2"/>
  <c r="DL54" i="2"/>
  <c r="CI55" i="2"/>
  <c r="DA55" i="2"/>
  <c r="DP55" i="2"/>
  <c r="CO56" i="2"/>
  <c r="DE56" i="2"/>
  <c r="DT56" i="2"/>
  <c r="CO57" i="2"/>
  <c r="DD57" i="2"/>
  <c r="DS57" i="2"/>
  <c r="CS56" i="2"/>
  <c r="CC48" i="2"/>
  <c r="CT48" i="2"/>
  <c r="DJ48" i="2"/>
  <c r="CI49" i="2"/>
  <c r="CX49" i="2"/>
  <c r="DP49" i="2"/>
  <c r="CP50" i="2"/>
  <c r="DF50" i="2"/>
  <c r="CE51" i="2"/>
  <c r="CT51" i="2"/>
  <c r="DL51" i="2"/>
  <c r="CJ52" i="2"/>
  <c r="CZ52" i="2"/>
  <c r="DT52" i="2"/>
  <c r="CN53" i="2"/>
  <c r="DH53" i="2"/>
  <c r="CF54" i="2"/>
  <c r="CV54" i="2"/>
  <c r="DN54" i="2"/>
  <c r="CJ55" i="2"/>
  <c r="DB55" i="2"/>
  <c r="DU55" i="2"/>
  <c r="CR56" i="2"/>
  <c r="DH56" i="2"/>
  <c r="DU56" i="2"/>
  <c r="CP57" i="2"/>
  <c r="DE57" i="2"/>
  <c r="DT57" i="2"/>
  <c r="CD48" i="2"/>
  <c r="CV48" i="2"/>
  <c r="DK48" i="2"/>
  <c r="CJ49" i="2"/>
  <c r="DC49" i="2"/>
  <c r="DS49" i="2"/>
  <c r="CR50" i="2"/>
  <c r="DG50" i="2"/>
  <c r="CF51" i="2"/>
  <c r="CW51" i="2"/>
  <c r="DM51" i="2"/>
  <c r="CN52" i="2"/>
  <c r="DA52" i="2"/>
  <c r="DU52" i="2"/>
  <c r="CS53" i="2"/>
  <c r="DI53" i="2"/>
  <c r="CH54" i="2"/>
  <c r="CW54" i="2"/>
  <c r="DO54" i="2"/>
  <c r="CO55" i="2"/>
  <c r="DE55" i="2"/>
  <c r="CD56" i="2"/>
  <c r="DJ56" i="2"/>
  <c r="CE57" i="2"/>
  <c r="CR57" i="2"/>
  <c r="DG57" i="2"/>
  <c r="DU57" i="2"/>
  <c r="CE48" i="2"/>
  <c r="CW48" i="2"/>
  <c r="DP48" i="2"/>
  <c r="CM49" i="2"/>
  <c r="DE49" i="2"/>
  <c r="DT49" i="2"/>
  <c r="CS50" i="2"/>
  <c r="DJ50" i="2"/>
  <c r="CG51" i="2"/>
  <c r="DA51" i="2"/>
  <c r="DN51" i="2"/>
  <c r="CO52" i="2"/>
  <c r="DF52" i="2"/>
  <c r="CC53" i="2"/>
  <c r="CU53" i="2"/>
  <c r="DJ53" i="2"/>
  <c r="CI54" i="2"/>
  <c r="DB54" i="2"/>
  <c r="DR54" i="2"/>
  <c r="CQ55" i="2"/>
  <c r="DF55" i="2"/>
  <c r="CE56" i="2"/>
  <c r="CV56" i="2"/>
  <c r="DK56" i="2"/>
  <c r="CF57" i="2"/>
  <c r="CU57" i="2"/>
  <c r="DH57" i="2"/>
  <c r="CJ48" i="2"/>
  <c r="CZ48" i="2"/>
  <c r="DR48" i="2"/>
  <c r="CN49" i="2"/>
  <c r="DF49" i="2"/>
  <c r="CD50" i="2"/>
  <c r="CT50" i="2"/>
  <c r="DN50" i="2"/>
  <c r="CH51" i="2"/>
  <c r="DB51" i="2"/>
  <c r="DS51" i="2"/>
  <c r="CP52" i="2"/>
  <c r="DH52" i="2"/>
  <c r="CD53" i="2"/>
  <c r="CV53" i="2"/>
  <c r="DO53" i="2"/>
  <c r="CL54" i="2"/>
  <c r="DD54" i="2"/>
  <c r="DS54" i="2"/>
  <c r="CR55" i="2"/>
  <c r="DI55" i="2"/>
  <c r="CF56" i="2"/>
  <c r="CZ56" i="2"/>
  <c r="DL56" i="2"/>
  <c r="CH57" i="2"/>
  <c r="CW57" i="2"/>
  <c r="DK57" i="2"/>
  <c r="CL48" i="2"/>
  <c r="DA48" i="2"/>
  <c r="DS48" i="2"/>
  <c r="CQ49" i="2"/>
  <c r="DG49" i="2"/>
  <c r="CH50" i="2"/>
  <c r="CU50" i="2"/>
  <c r="DO50" i="2"/>
  <c r="CM51" i="2"/>
  <c r="DC51" i="2"/>
  <c r="DU51" i="2"/>
  <c r="CQ52" i="2"/>
  <c r="DI52" i="2"/>
  <c r="CI53" i="2"/>
  <c r="CY53" i="2"/>
  <c r="DQ53" i="2"/>
  <c r="CM54" i="2"/>
  <c r="DE54" i="2"/>
  <c r="CC55" i="2"/>
  <c r="CS55" i="2"/>
  <c r="DM55" i="2"/>
  <c r="CG56" i="2"/>
  <c r="DA56" i="2"/>
  <c r="DM56" i="2"/>
  <c r="CI57" i="2"/>
  <c r="CX57" i="2"/>
  <c r="DL57" i="2"/>
  <c r="CM48" i="2"/>
  <c r="CN48" i="2"/>
  <c r="DD48" i="2"/>
  <c r="CI50" i="2"/>
  <c r="DD51" i="2"/>
  <c r="CK53" i="2"/>
  <c r="DF54" i="2"/>
  <c r="CL56" i="2"/>
  <c r="CY57" i="2"/>
  <c r="DH48" i="2"/>
  <c r="CJ50" i="2"/>
  <c r="DI51" i="2"/>
  <c r="CL53" i="2"/>
  <c r="DG54" i="2"/>
  <c r="CN56" i="2"/>
  <c r="CZ57" i="2"/>
  <c r="DU48" i="2"/>
  <c r="DB50" i="2"/>
  <c r="CF52" i="2"/>
  <c r="DC53" i="2"/>
  <c r="CH55" i="2"/>
  <c r="DC56" i="2"/>
  <c r="DO57" i="2"/>
  <c r="CU49" i="2"/>
  <c r="DP50" i="2"/>
  <c r="CV52" i="2"/>
  <c r="DR53" i="2"/>
  <c r="CT55" i="2"/>
  <c r="DQ56" i="2"/>
  <c r="DT48" i="2"/>
  <c r="CZ50" i="2"/>
  <c r="CC52" i="2"/>
  <c r="CZ53" i="2"/>
  <c r="CG55" i="2"/>
  <c r="DB56" i="2"/>
  <c r="DN57" i="2"/>
  <c r="CV49" i="2"/>
  <c r="DQ50" i="2"/>
  <c r="CX52" i="2"/>
  <c r="DS53" i="2"/>
  <c r="CY55" i="2"/>
  <c r="DR56" i="2"/>
  <c r="DH49" i="2"/>
  <c r="CO51" i="2"/>
  <c r="DL52" i="2"/>
  <c r="CP54" i="2"/>
  <c r="DN55" i="2"/>
  <c r="CM57" i="2"/>
  <c r="DM49" i="2"/>
  <c r="CP51" i="2"/>
  <c r="DM52" i="2"/>
  <c r="CT54" i="2"/>
  <c r="DO55" i="2"/>
  <c r="CN57" i="2"/>
  <c r="CC61" i="2" l="1" a="1"/>
  <c r="CC61" i="2" l="1"/>
  <c r="CC69" i="2"/>
  <c r="CC62" i="2"/>
  <c r="CC70" i="2"/>
  <c r="CC63" i="2"/>
  <c r="CC64" i="2"/>
  <c r="CC65" i="2"/>
  <c r="CC66" i="2"/>
  <c r="CC67" i="2"/>
  <c r="CC68" i="2"/>
  <c r="BJ8" i="2" l="1"/>
  <c r="BK8" i="2" s="1"/>
  <c r="BJ7" i="2"/>
  <c r="BK7" i="2" s="1"/>
  <c r="AO9" i="2"/>
  <c r="AO8" i="2" l="1"/>
  <c r="AP8" i="2" s="1"/>
  <c r="AP9" i="2"/>
  <c r="AO10" i="2"/>
  <c r="AP10" i="2" s="1"/>
  <c r="AO11" i="2"/>
  <c r="AP11" i="2" s="1"/>
  <c r="AO12" i="2"/>
  <c r="AP12" i="2" s="1"/>
  <c r="AO13" i="2"/>
  <c r="AP13" i="2" s="1"/>
  <c r="AO14" i="2"/>
  <c r="AP14" i="2" s="1"/>
  <c r="AO15" i="2"/>
  <c r="AP15" i="2" s="1"/>
  <c r="AO16" i="2"/>
  <c r="AP16" i="2" s="1"/>
  <c r="AO17" i="2"/>
  <c r="AP17" i="2" s="1"/>
  <c r="AO18" i="2"/>
  <c r="AP18" i="2" s="1"/>
  <c r="AO19" i="2"/>
  <c r="AP19" i="2" s="1"/>
  <c r="AO20" i="2"/>
  <c r="AP20" i="2" s="1"/>
  <c r="AO21" i="2"/>
  <c r="AP21" i="2" s="1"/>
  <c r="AO22" i="2"/>
  <c r="AP22" i="2" s="1"/>
  <c r="AO23" i="2"/>
  <c r="AP23" i="2" s="1"/>
  <c r="AO24" i="2"/>
  <c r="AP24" i="2" s="1"/>
  <c r="AO25" i="2"/>
  <c r="AP25" i="2" s="1"/>
  <c r="AO26" i="2"/>
  <c r="AP26" i="2" s="1"/>
  <c r="AO27" i="2"/>
  <c r="AP27" i="2" s="1"/>
  <c r="AO28" i="2"/>
  <c r="AP28" i="2" s="1"/>
  <c r="AO29" i="2"/>
  <c r="AP29" i="2" s="1"/>
  <c r="AO30" i="2"/>
  <c r="AP30" i="2" s="1"/>
  <c r="AO31" i="2"/>
  <c r="AP31" i="2" s="1"/>
  <c r="AO32" i="2"/>
  <c r="AP32" i="2" s="1"/>
  <c r="AO33" i="2"/>
  <c r="AP33" i="2" s="1"/>
  <c r="AO34" i="2"/>
  <c r="AP34" i="2" s="1"/>
  <c r="AO35" i="2"/>
  <c r="AP35" i="2" s="1"/>
  <c r="AO36" i="2"/>
  <c r="AP36" i="2" s="1"/>
  <c r="AO37" i="2"/>
  <c r="AP37" i="2" s="1"/>
  <c r="AO38" i="2"/>
  <c r="AP38" i="2" s="1"/>
  <c r="AO39" i="2"/>
  <c r="AP39" i="2" s="1"/>
  <c r="AO40" i="2"/>
  <c r="AP40" i="2" s="1"/>
  <c r="AO41" i="2"/>
  <c r="AP41" i="2" s="1"/>
  <c r="AO42" i="2"/>
  <c r="AP42" i="2" s="1"/>
  <c r="AO43" i="2"/>
  <c r="AP43" i="2" s="1"/>
  <c r="AO44" i="2"/>
  <c r="AP44" i="2" s="1"/>
  <c r="AO45" i="2"/>
  <c r="AP45" i="2" s="1"/>
  <c r="AO46" i="2"/>
  <c r="AP46" i="2" s="1"/>
  <c r="AO47" i="2"/>
  <c r="AP47" i="2" s="1"/>
  <c r="AO48" i="2"/>
  <c r="AP48" i="2" s="1"/>
  <c r="AO49" i="2"/>
  <c r="AP49" i="2" s="1"/>
  <c r="AO50" i="2"/>
  <c r="AP50" i="2" s="1"/>
  <c r="AO51" i="2"/>
  <c r="AP51" i="2" s="1"/>
  <c r="AO7" i="2"/>
  <c r="AP7" i="2" s="1"/>
  <c r="AQ7" i="2" l="1"/>
  <c r="P33" i="1"/>
  <c r="D8" i="2"/>
  <c r="S22" i="1"/>
  <c r="S24" i="1" s="1"/>
  <c r="Q25" i="1"/>
  <c r="Q27" i="1"/>
  <c r="Q23" i="1"/>
  <c r="Q21" i="1"/>
  <c r="Q17" i="1"/>
  <c r="Q15" i="1"/>
  <c r="V3" i="1" l="1"/>
  <c r="W3" i="1" s="1"/>
  <c r="V4" i="1"/>
  <c r="V5" i="1"/>
  <c r="V6" i="1"/>
  <c r="V7" i="1"/>
  <c r="V8" i="1"/>
  <c r="V9" i="1"/>
  <c r="W9" i="1" s="1"/>
  <c r="V10" i="1"/>
  <c r="W10" i="1" s="1"/>
  <c r="V11" i="1"/>
  <c r="V12" i="1"/>
  <c r="V13" i="1"/>
  <c r="W13" i="1" s="1"/>
  <c r="V14" i="1"/>
  <c r="W14" i="1" s="1"/>
  <c r="V15" i="1"/>
  <c r="W15" i="1" s="1"/>
  <c r="V16" i="1"/>
  <c r="W16" i="1" s="1"/>
  <c r="V17" i="1"/>
  <c r="W17" i="1" s="1"/>
  <c r="V18" i="1"/>
  <c r="W18" i="1" s="1"/>
  <c r="V19" i="1"/>
  <c r="V20" i="1"/>
  <c r="V21" i="1"/>
  <c r="V22" i="1"/>
  <c r="V23" i="1"/>
  <c r="V24" i="1"/>
  <c r="W24" i="1" s="1"/>
  <c r="V25" i="1"/>
  <c r="W25" i="1" s="1"/>
  <c r="V26" i="1"/>
  <c r="W26" i="1" s="1"/>
  <c r="V27" i="1"/>
  <c r="V28" i="1"/>
  <c r="W28" i="1" s="1"/>
  <c r="V29" i="1"/>
  <c r="W29" i="1" s="1"/>
  <c r="V30" i="1"/>
  <c r="W30" i="1" s="1"/>
  <c r="V31" i="1"/>
  <c r="V32" i="1"/>
  <c r="W32" i="1" s="1"/>
  <c r="V33" i="1"/>
  <c r="W33" i="1" s="1"/>
  <c r="V34" i="1"/>
  <c r="W34" i="1" s="1"/>
  <c r="V35" i="1"/>
  <c r="V36" i="1"/>
  <c r="V37" i="1"/>
  <c r="W37" i="1" s="1"/>
  <c r="V38" i="1"/>
  <c r="W38" i="1" s="1"/>
  <c r="V39" i="1"/>
  <c r="W39" i="1" s="1"/>
  <c r="V40" i="1"/>
  <c r="W40" i="1" s="1"/>
  <c r="V41" i="1"/>
  <c r="W41" i="1" s="1"/>
  <c r="V42" i="1"/>
  <c r="W42" i="1" s="1"/>
  <c r="V43" i="1"/>
  <c r="W43" i="1" s="1"/>
  <c r="V44" i="1"/>
  <c r="W44" i="1" s="1"/>
  <c r="V45" i="1"/>
  <c r="W45" i="1" s="1"/>
  <c r="V46" i="1"/>
  <c r="W46" i="1" s="1"/>
  <c r="V47" i="1"/>
  <c r="W47" i="1" s="1"/>
  <c r="V48" i="1"/>
  <c r="W48" i="1" s="1"/>
  <c r="V49" i="1"/>
  <c r="W49" i="1" s="1"/>
  <c r="V50" i="1"/>
  <c r="W50" i="1" s="1"/>
  <c r="V51" i="1"/>
  <c r="V52" i="1"/>
  <c r="V53" i="1"/>
  <c r="V54" i="1"/>
  <c r="W54" i="1" s="1"/>
  <c r="V55" i="1"/>
  <c r="W55" i="1" s="1"/>
  <c r="V56" i="1"/>
  <c r="W56" i="1" s="1"/>
  <c r="V57" i="1"/>
  <c r="W57" i="1" s="1"/>
  <c r="V58" i="1"/>
  <c r="W58" i="1" s="1"/>
  <c r="V59" i="1"/>
  <c r="V60" i="1"/>
  <c r="V61" i="1"/>
  <c r="W61" i="1" s="1"/>
  <c r="V62" i="1"/>
  <c r="W62" i="1" s="1"/>
  <c r="V63" i="1"/>
  <c r="W63" i="1" s="1"/>
  <c r="V64" i="1"/>
  <c r="W64" i="1" s="1"/>
  <c r="V65" i="1"/>
  <c r="W65" i="1" s="1"/>
  <c r="V66" i="1"/>
  <c r="W66" i="1" s="1"/>
  <c r="V67" i="1"/>
  <c r="V68" i="1"/>
  <c r="V69" i="1"/>
  <c r="W69" i="1" s="1"/>
  <c r="V70" i="1"/>
  <c r="W70" i="1" s="1"/>
  <c r="V71" i="1"/>
  <c r="W71" i="1" s="1"/>
  <c r="V72" i="1"/>
  <c r="W72" i="1" s="1"/>
  <c r="V73" i="1"/>
  <c r="W73" i="1" s="1"/>
  <c r="V74" i="1"/>
  <c r="W74" i="1" s="1"/>
  <c r="V75" i="1"/>
  <c r="W75" i="1" s="1"/>
  <c r="V76" i="1"/>
  <c r="V77" i="1"/>
  <c r="V78" i="1"/>
  <c r="W78" i="1" s="1"/>
  <c r="V79" i="1"/>
  <c r="W79" i="1" s="1"/>
  <c r="V80" i="1"/>
  <c r="W80" i="1" s="1"/>
  <c r="V81" i="1"/>
  <c r="W81" i="1" s="1"/>
  <c r="V82" i="1"/>
  <c r="W82" i="1" s="1"/>
  <c r="V83" i="1"/>
  <c r="V84" i="1"/>
  <c r="W84" i="1" s="1"/>
  <c r="V85" i="1"/>
  <c r="W85" i="1" s="1"/>
  <c r="V86" i="1"/>
  <c r="W86" i="1" s="1"/>
  <c r="V87" i="1"/>
  <c r="W87" i="1" s="1"/>
  <c r="V88" i="1"/>
  <c r="W88" i="1" s="1"/>
  <c r="V89" i="1"/>
  <c r="W89" i="1" s="1"/>
  <c r="V90" i="1"/>
  <c r="W90" i="1" s="1"/>
  <c r="V91" i="1"/>
  <c r="V92" i="1"/>
  <c r="V93" i="1"/>
  <c r="W93" i="1" s="1"/>
  <c r="V94" i="1"/>
  <c r="W94" i="1" s="1"/>
  <c r="V95" i="1"/>
  <c r="W95" i="1" s="1"/>
  <c r="V96" i="1"/>
  <c r="W96" i="1" s="1"/>
  <c r="V97" i="1"/>
  <c r="W97" i="1" s="1"/>
  <c r="V98" i="1"/>
  <c r="W98" i="1" s="1"/>
  <c r="V99" i="1"/>
  <c r="V100" i="1"/>
  <c r="V101" i="1"/>
  <c r="W101" i="1" s="1"/>
  <c r="V102" i="1"/>
  <c r="W102" i="1" s="1"/>
  <c r="V103" i="1"/>
  <c r="W103" i="1" s="1"/>
  <c r="V104" i="1"/>
  <c r="W104" i="1" s="1"/>
  <c r="V105" i="1"/>
  <c r="W105" i="1" s="1"/>
  <c r="V106" i="1"/>
  <c r="W106" i="1" s="1"/>
  <c r="V107" i="1"/>
  <c r="V108" i="1"/>
  <c r="V109" i="1"/>
  <c r="V110" i="1"/>
  <c r="W110" i="1" s="1"/>
  <c r="V111" i="1"/>
  <c r="W111" i="1" s="1"/>
  <c r="V112" i="1"/>
  <c r="W112" i="1" s="1"/>
  <c r="V113" i="1"/>
  <c r="W113" i="1" s="1"/>
  <c r="V114" i="1"/>
  <c r="W114" i="1" s="1"/>
  <c r="V115" i="1"/>
  <c r="V116" i="1"/>
  <c r="V117" i="1"/>
  <c r="W117" i="1" s="1"/>
  <c r="V118" i="1"/>
  <c r="W118" i="1" s="1"/>
  <c r="V119" i="1"/>
  <c r="W119" i="1" s="1"/>
  <c r="V120" i="1"/>
  <c r="W120" i="1" s="1"/>
  <c r="V121" i="1"/>
  <c r="W121" i="1" s="1"/>
  <c r="V122" i="1"/>
  <c r="W122" i="1" s="1"/>
  <c r="V123" i="1"/>
  <c r="V124" i="1"/>
  <c r="V125" i="1"/>
  <c r="W125" i="1" s="1"/>
  <c r="V126" i="1"/>
  <c r="W126" i="1" s="1"/>
  <c r="V127" i="1"/>
  <c r="W127" i="1" s="1"/>
  <c r="V128" i="1"/>
  <c r="W128" i="1" s="1"/>
  <c r="V129" i="1"/>
  <c r="W129" i="1" s="1"/>
  <c r="V130" i="1"/>
  <c r="W130" i="1" s="1"/>
  <c r="V131" i="1"/>
  <c r="W131" i="1" s="1"/>
  <c r="V132" i="1"/>
  <c r="V133" i="1"/>
  <c r="W133" i="1" s="1"/>
  <c r="V134" i="1"/>
  <c r="W134" i="1" s="1"/>
  <c r="V135" i="1"/>
  <c r="W135" i="1" s="1"/>
  <c r="V136" i="1"/>
  <c r="W136" i="1" s="1"/>
  <c r="V137" i="1"/>
  <c r="W137" i="1" s="1"/>
  <c r="V138" i="1"/>
  <c r="W138" i="1" s="1"/>
  <c r="V139" i="1"/>
  <c r="V140" i="1"/>
  <c r="V141" i="1"/>
  <c r="W141" i="1" s="1"/>
  <c r="V142" i="1"/>
  <c r="W142" i="1" s="1"/>
  <c r="V143" i="1"/>
  <c r="W143" i="1" s="1"/>
  <c r="V144" i="1"/>
  <c r="W144" i="1" s="1"/>
  <c r="V145" i="1"/>
  <c r="W145" i="1" s="1"/>
  <c r="V146" i="1"/>
  <c r="W146" i="1" s="1"/>
  <c r="V147" i="1"/>
  <c r="V148" i="1"/>
  <c r="V149" i="1"/>
  <c r="W149" i="1" s="1"/>
  <c r="V150" i="1"/>
  <c r="W150" i="1" s="1"/>
  <c r="V151" i="1"/>
  <c r="W151" i="1" s="1"/>
  <c r="V152" i="1"/>
  <c r="W152" i="1" s="1"/>
  <c r="V153" i="1"/>
  <c r="W153" i="1" s="1"/>
  <c r="V154" i="1"/>
  <c r="W154" i="1" s="1"/>
  <c r="V155" i="1"/>
  <c r="V156" i="1"/>
  <c r="V157" i="1"/>
  <c r="V158" i="1"/>
  <c r="W158" i="1" s="1"/>
  <c r="V159" i="1"/>
  <c r="W159" i="1" s="1"/>
  <c r="V160" i="1"/>
  <c r="W160" i="1" s="1"/>
  <c r="V161" i="1"/>
  <c r="W161" i="1" s="1"/>
  <c r="V162" i="1"/>
  <c r="W162" i="1" s="1"/>
  <c r="V163" i="1"/>
  <c r="V164" i="1"/>
  <c r="V165" i="1"/>
  <c r="W165" i="1" s="1"/>
  <c r="V166" i="1"/>
  <c r="W166" i="1" s="1"/>
  <c r="V167" i="1"/>
  <c r="W167" i="1" s="1"/>
  <c r="V168" i="1"/>
  <c r="W168" i="1" s="1"/>
  <c r="V169" i="1"/>
  <c r="W169" i="1" s="1"/>
  <c r="V170" i="1"/>
  <c r="W170" i="1" s="1"/>
  <c r="V171" i="1"/>
  <c r="V172" i="1"/>
  <c r="V173" i="1"/>
  <c r="W173" i="1" s="1"/>
  <c r="V174" i="1"/>
  <c r="V175" i="1"/>
  <c r="W175" i="1" s="1"/>
  <c r="V176" i="1"/>
  <c r="W176" i="1" s="1"/>
  <c r="V177" i="1"/>
  <c r="W177" i="1" s="1"/>
  <c r="V178" i="1"/>
  <c r="W178" i="1" s="1"/>
  <c r="V179" i="1"/>
  <c r="W179" i="1" s="1"/>
  <c r="V180" i="1"/>
  <c r="V181" i="1"/>
  <c r="W181" i="1" s="1"/>
  <c r="V182" i="1"/>
  <c r="W182" i="1" s="1"/>
  <c r="V183" i="1"/>
  <c r="W183" i="1" s="1"/>
  <c r="V184" i="1"/>
  <c r="W184" i="1" s="1"/>
  <c r="V185" i="1"/>
  <c r="W185" i="1" s="1"/>
  <c r="V186" i="1"/>
  <c r="W186" i="1" s="1"/>
  <c r="V187" i="1"/>
  <c r="V188" i="1"/>
  <c r="V189" i="1"/>
  <c r="W189" i="1" s="1"/>
  <c r="V190" i="1"/>
  <c r="W190" i="1" s="1"/>
  <c r="V191" i="1"/>
  <c r="W191" i="1" s="1"/>
  <c r="V192" i="1"/>
  <c r="W192" i="1" s="1"/>
  <c r="V193" i="1"/>
  <c r="W193" i="1" s="1"/>
  <c r="V194" i="1"/>
  <c r="W194" i="1" s="1"/>
  <c r="V195" i="1"/>
  <c r="V196" i="1"/>
  <c r="V197" i="1"/>
  <c r="W197" i="1" s="1"/>
  <c r="V198" i="1"/>
  <c r="W198" i="1" s="1"/>
  <c r="V199" i="1"/>
  <c r="W199" i="1" s="1"/>
  <c r="V200" i="1"/>
  <c r="W200" i="1" s="1"/>
  <c r="V201" i="1"/>
  <c r="W201" i="1" s="1"/>
  <c r="V202" i="1"/>
  <c r="W202" i="1" s="1"/>
  <c r="V203" i="1"/>
  <c r="V204" i="1"/>
  <c r="V205" i="1"/>
  <c r="W205" i="1" s="1"/>
  <c r="V206" i="1"/>
  <c r="W206" i="1" s="1"/>
  <c r="V207" i="1"/>
  <c r="W207" i="1" s="1"/>
  <c r="V208" i="1"/>
  <c r="W208" i="1" s="1"/>
  <c r="V209" i="1"/>
  <c r="W209" i="1" s="1"/>
  <c r="V210" i="1"/>
  <c r="W210" i="1" s="1"/>
  <c r="V211" i="1"/>
  <c r="V212" i="1"/>
  <c r="V213" i="1"/>
  <c r="W213" i="1" s="1"/>
  <c r="V214" i="1"/>
  <c r="W214" i="1" s="1"/>
  <c r="V215" i="1"/>
  <c r="W215" i="1" s="1"/>
  <c r="V216" i="1"/>
  <c r="W216" i="1" s="1"/>
  <c r="V217" i="1"/>
  <c r="W217" i="1" s="1"/>
  <c r="V218" i="1"/>
  <c r="W218" i="1" s="1"/>
  <c r="V219" i="1"/>
  <c r="V220" i="1"/>
  <c r="V221" i="1"/>
  <c r="W221" i="1" s="1"/>
  <c r="V222" i="1"/>
  <c r="W222" i="1" s="1"/>
  <c r="V223" i="1"/>
  <c r="W223" i="1" s="1"/>
  <c r="V224" i="1"/>
  <c r="W224" i="1" s="1"/>
  <c r="V225" i="1"/>
  <c r="W225" i="1" s="1"/>
  <c r="V226" i="1"/>
  <c r="W226" i="1" s="1"/>
  <c r="V227" i="1"/>
  <c r="V228" i="1"/>
  <c r="V229" i="1"/>
  <c r="W229" i="1" s="1"/>
  <c r="V230" i="1"/>
  <c r="W230" i="1" s="1"/>
  <c r="V231" i="1"/>
  <c r="W231" i="1" s="1"/>
  <c r="V232" i="1"/>
  <c r="W232" i="1" s="1"/>
  <c r="V233" i="1"/>
  <c r="W233" i="1" s="1"/>
  <c r="V234" i="1"/>
  <c r="W234" i="1" s="1"/>
  <c r="V235" i="1"/>
  <c r="V236" i="1"/>
  <c r="V237" i="1"/>
  <c r="W237" i="1" s="1"/>
  <c r="V238" i="1"/>
  <c r="W238" i="1" s="1"/>
  <c r="V239" i="1"/>
  <c r="W239" i="1" s="1"/>
  <c r="V240" i="1"/>
  <c r="W240" i="1" s="1"/>
  <c r="V241" i="1"/>
  <c r="W241" i="1" s="1"/>
  <c r="V242" i="1"/>
  <c r="W242" i="1" s="1"/>
  <c r="V243" i="1"/>
  <c r="V244" i="1"/>
  <c r="V245" i="1"/>
  <c r="W245" i="1" s="1"/>
  <c r="V246" i="1"/>
  <c r="W246" i="1" s="1"/>
  <c r="V247" i="1"/>
  <c r="W247" i="1" s="1"/>
  <c r="V248" i="1"/>
  <c r="W248" i="1" s="1"/>
  <c r="V249" i="1"/>
  <c r="W249" i="1" s="1"/>
  <c r="V250" i="1"/>
  <c r="W250" i="1" s="1"/>
  <c r="V251" i="1"/>
  <c r="V252" i="1"/>
  <c r="V253" i="1"/>
  <c r="W253" i="1" s="1"/>
  <c r="V254" i="1"/>
  <c r="W254" i="1" s="1"/>
  <c r="V255" i="1"/>
  <c r="W255" i="1" s="1"/>
  <c r="V256" i="1"/>
  <c r="W256" i="1" s="1"/>
  <c r="V257" i="1"/>
  <c r="W257" i="1" s="1"/>
  <c r="V258" i="1"/>
  <c r="W258" i="1" s="1"/>
  <c r="V259" i="1"/>
  <c r="V260" i="1"/>
  <c r="V261" i="1"/>
  <c r="W261" i="1" s="1"/>
  <c r="V262" i="1"/>
  <c r="W262" i="1" s="1"/>
  <c r="V263" i="1"/>
  <c r="W263" i="1" s="1"/>
  <c r="V264" i="1"/>
  <c r="W264" i="1" s="1"/>
  <c r="V265" i="1"/>
  <c r="W265" i="1" s="1"/>
  <c r="V266" i="1"/>
  <c r="W266" i="1" s="1"/>
  <c r="V267" i="1"/>
  <c r="W267" i="1" s="1"/>
  <c r="V268" i="1"/>
  <c r="V269" i="1"/>
  <c r="W269" i="1" s="1"/>
  <c r="V270" i="1"/>
  <c r="W270" i="1" s="1"/>
  <c r="V271" i="1"/>
  <c r="W271" i="1" s="1"/>
  <c r="V272" i="1"/>
  <c r="W272" i="1" s="1"/>
  <c r="V273" i="1"/>
  <c r="W273" i="1" s="1"/>
  <c r="V274" i="1"/>
  <c r="W274" i="1" s="1"/>
  <c r="V275" i="1"/>
  <c r="V276" i="1"/>
  <c r="V277" i="1"/>
  <c r="W277" i="1" s="1"/>
  <c r="V278" i="1"/>
  <c r="W278" i="1" s="1"/>
  <c r="V279" i="1"/>
  <c r="W279" i="1" s="1"/>
  <c r="V280" i="1"/>
  <c r="W280" i="1" s="1"/>
  <c r="V281" i="1"/>
  <c r="W281" i="1" s="1"/>
  <c r="V282" i="1"/>
  <c r="W282" i="1" s="1"/>
  <c r="V283" i="1"/>
  <c r="V284" i="1"/>
  <c r="V285" i="1"/>
  <c r="W285" i="1" s="1"/>
  <c r="V286" i="1"/>
  <c r="W286" i="1" s="1"/>
  <c r="V287" i="1"/>
  <c r="W287" i="1" s="1"/>
  <c r="V288" i="1"/>
  <c r="W288" i="1" s="1"/>
  <c r="V289" i="1"/>
  <c r="W289" i="1" s="1"/>
  <c r="V290" i="1"/>
  <c r="W290" i="1" s="1"/>
  <c r="V291" i="1"/>
  <c r="V292" i="1"/>
  <c r="V293" i="1"/>
  <c r="W293" i="1" s="1"/>
  <c r="V294" i="1"/>
  <c r="W294" i="1" s="1"/>
  <c r="V295" i="1"/>
  <c r="W295" i="1" s="1"/>
  <c r="V296" i="1"/>
  <c r="W296" i="1" s="1"/>
  <c r="V297" i="1"/>
  <c r="W297" i="1" s="1"/>
  <c r="V298" i="1"/>
  <c r="W298" i="1" s="1"/>
  <c r="V299" i="1"/>
  <c r="W299" i="1" s="1"/>
  <c r="V300" i="1"/>
  <c r="V301" i="1"/>
  <c r="W301" i="1" s="1"/>
  <c r="V302" i="1"/>
  <c r="W302" i="1" s="1"/>
  <c r="V303" i="1"/>
  <c r="W303" i="1" s="1"/>
  <c r="V304" i="1"/>
  <c r="W304" i="1" s="1"/>
  <c r="V305" i="1"/>
  <c r="W305" i="1" s="1"/>
  <c r="V306" i="1"/>
  <c r="W306" i="1" s="1"/>
  <c r="V307" i="1"/>
  <c r="V308" i="1"/>
  <c r="W308" i="1" s="1"/>
  <c r="V309" i="1"/>
  <c r="W309" i="1" s="1"/>
  <c r="V310" i="1"/>
  <c r="W310" i="1" s="1"/>
  <c r="V311" i="1"/>
  <c r="W311" i="1" s="1"/>
  <c r="V312" i="1"/>
  <c r="W312" i="1" s="1"/>
  <c r="V313" i="1"/>
  <c r="W313" i="1" s="1"/>
  <c r="V314" i="1"/>
  <c r="W314" i="1" s="1"/>
  <c r="V315" i="1"/>
  <c r="V316" i="1"/>
  <c r="V317" i="1"/>
  <c r="W317" i="1" s="1"/>
  <c r="V318" i="1"/>
  <c r="W318" i="1" s="1"/>
  <c r="V319" i="1"/>
  <c r="W319" i="1" s="1"/>
  <c r="V320" i="1"/>
  <c r="W320" i="1" s="1"/>
  <c r="V321" i="1"/>
  <c r="W321" i="1" s="1"/>
  <c r="V322" i="1"/>
  <c r="W322" i="1" s="1"/>
  <c r="V323" i="1"/>
  <c r="V324" i="1"/>
  <c r="W324" i="1" s="1"/>
  <c r="V325" i="1"/>
  <c r="W325" i="1" s="1"/>
  <c r="V326" i="1"/>
  <c r="W326" i="1" s="1"/>
  <c r="V327" i="1"/>
  <c r="W327" i="1" s="1"/>
  <c r="V328" i="1"/>
  <c r="W328" i="1" s="1"/>
  <c r="V329" i="1"/>
  <c r="W329" i="1" s="1"/>
  <c r="V330" i="1"/>
  <c r="W330" i="1" s="1"/>
  <c r="V331" i="1"/>
  <c r="V332" i="1"/>
  <c r="V333" i="1"/>
  <c r="W333" i="1" s="1"/>
  <c r="V334" i="1"/>
  <c r="W334" i="1" s="1"/>
  <c r="V335" i="1"/>
  <c r="W335" i="1" s="1"/>
  <c r="V336" i="1"/>
  <c r="W336" i="1" s="1"/>
  <c r="V337" i="1"/>
  <c r="W337" i="1" s="1"/>
  <c r="V338" i="1"/>
  <c r="W338" i="1" s="1"/>
  <c r="V339" i="1"/>
  <c r="V340" i="1"/>
  <c r="V341" i="1"/>
  <c r="W341" i="1" s="1"/>
  <c r="V342" i="1"/>
  <c r="W342" i="1" s="1"/>
  <c r="V343" i="1"/>
  <c r="W343" i="1" s="1"/>
  <c r="V344" i="1"/>
  <c r="W344" i="1" s="1"/>
  <c r="V345" i="1"/>
  <c r="W345" i="1" s="1"/>
  <c r="V346" i="1"/>
  <c r="W346" i="1" s="1"/>
  <c r="V347" i="1"/>
  <c r="V348" i="1"/>
  <c r="W348" i="1" s="1"/>
  <c r="V349" i="1"/>
  <c r="W349" i="1" s="1"/>
  <c r="V350" i="1"/>
  <c r="W350" i="1" s="1"/>
  <c r="V351" i="1"/>
  <c r="W351" i="1" s="1"/>
  <c r="V352" i="1"/>
  <c r="W352" i="1" s="1"/>
  <c r="V353" i="1"/>
  <c r="W353" i="1" s="1"/>
  <c r="V354" i="1"/>
  <c r="W354" i="1" s="1"/>
  <c r="V355" i="1"/>
  <c r="V356" i="1"/>
  <c r="V357" i="1"/>
  <c r="W357" i="1" s="1"/>
  <c r="V358" i="1"/>
  <c r="W358" i="1" s="1"/>
  <c r="V359" i="1"/>
  <c r="W359" i="1" s="1"/>
  <c r="V360" i="1"/>
  <c r="W360" i="1" s="1"/>
  <c r="V361" i="1"/>
  <c r="W361" i="1" s="1"/>
  <c r="V362" i="1"/>
  <c r="W362" i="1" s="1"/>
  <c r="V363" i="1"/>
  <c r="V364" i="1"/>
  <c r="V365" i="1"/>
  <c r="V366" i="1"/>
  <c r="W366" i="1" s="1"/>
  <c r="V367" i="1"/>
  <c r="W367" i="1" s="1"/>
  <c r="V368" i="1"/>
  <c r="W368" i="1" s="1"/>
  <c r="V369" i="1"/>
  <c r="W369" i="1" s="1"/>
  <c r="V370" i="1"/>
  <c r="W370" i="1" s="1"/>
  <c r="V371" i="1"/>
  <c r="V372" i="1"/>
  <c r="V373" i="1"/>
  <c r="W373" i="1" s="1"/>
  <c r="V374" i="1"/>
  <c r="W374" i="1" s="1"/>
  <c r="V375" i="1"/>
  <c r="W375" i="1" s="1"/>
  <c r="V376" i="1"/>
  <c r="W376" i="1" s="1"/>
  <c r="V377" i="1"/>
  <c r="W377" i="1" s="1"/>
  <c r="V378" i="1"/>
  <c r="W378" i="1" s="1"/>
  <c r="V379" i="1"/>
  <c r="V380" i="1"/>
  <c r="V381" i="1"/>
  <c r="W381" i="1" s="1"/>
  <c r="V382" i="1"/>
  <c r="W382" i="1" s="1"/>
  <c r="V383" i="1"/>
  <c r="W383" i="1" s="1"/>
  <c r="V384" i="1"/>
  <c r="W384" i="1" s="1"/>
  <c r="V385" i="1"/>
  <c r="W385" i="1" s="1"/>
  <c r="V386" i="1"/>
  <c r="W386" i="1" s="1"/>
  <c r="V387" i="1"/>
  <c r="V388" i="1"/>
  <c r="W388" i="1" s="1"/>
  <c r="V389" i="1"/>
  <c r="W389" i="1" s="1"/>
  <c r="V390" i="1"/>
  <c r="W390" i="1" s="1"/>
  <c r="V391" i="1"/>
  <c r="W391" i="1" s="1"/>
  <c r="V392" i="1"/>
  <c r="W392" i="1" s="1"/>
  <c r="V393" i="1"/>
  <c r="W393" i="1" s="1"/>
  <c r="V394" i="1"/>
  <c r="W394" i="1" s="1"/>
  <c r="V395" i="1"/>
  <c r="V396" i="1"/>
  <c r="V397" i="1"/>
  <c r="W397" i="1" s="1"/>
  <c r="V398" i="1"/>
  <c r="W398" i="1" s="1"/>
  <c r="V399" i="1"/>
  <c r="W399" i="1" s="1"/>
  <c r="V400" i="1"/>
  <c r="W400" i="1" s="1"/>
  <c r="V401" i="1"/>
  <c r="W401" i="1" s="1"/>
  <c r="V402" i="1"/>
  <c r="W402" i="1" s="1"/>
  <c r="V403" i="1"/>
  <c r="W403" i="1" s="1"/>
  <c r="V404" i="1"/>
  <c r="V405" i="1"/>
  <c r="W405" i="1" s="1"/>
  <c r="V406" i="1"/>
  <c r="W406" i="1" s="1"/>
  <c r="V407" i="1"/>
  <c r="W407" i="1" s="1"/>
  <c r="V408" i="1"/>
  <c r="W408" i="1" s="1"/>
  <c r="V409" i="1"/>
  <c r="W409" i="1" s="1"/>
  <c r="V410" i="1"/>
  <c r="W410" i="1" s="1"/>
  <c r="V411" i="1"/>
  <c r="V412" i="1"/>
  <c r="V413" i="1"/>
  <c r="W413" i="1" s="1"/>
  <c r="V414" i="1"/>
  <c r="W414" i="1" s="1"/>
  <c r="V415" i="1"/>
  <c r="W415" i="1" s="1"/>
  <c r="V416" i="1"/>
  <c r="W416" i="1" s="1"/>
  <c r="V417" i="1"/>
  <c r="W417" i="1" s="1"/>
  <c r="V418" i="1"/>
  <c r="W418" i="1" s="1"/>
  <c r="V419" i="1"/>
  <c r="V420" i="1"/>
  <c r="V421" i="1"/>
  <c r="W421" i="1" s="1"/>
  <c r="V422" i="1"/>
  <c r="W422" i="1" s="1"/>
  <c r="V423" i="1"/>
  <c r="W423" i="1" s="1"/>
  <c r="V424" i="1"/>
  <c r="W424" i="1" s="1"/>
  <c r="V425" i="1"/>
  <c r="W425" i="1" s="1"/>
  <c r="V426" i="1"/>
  <c r="W426" i="1" s="1"/>
  <c r="V427" i="1"/>
  <c r="W427" i="1" s="1"/>
  <c r="V428" i="1"/>
  <c r="V429" i="1"/>
  <c r="V430" i="1"/>
  <c r="W430" i="1" s="1"/>
  <c r="V431" i="1"/>
  <c r="W431" i="1" s="1"/>
  <c r="V432" i="1"/>
  <c r="W432" i="1" s="1"/>
  <c r="V433" i="1"/>
  <c r="W433" i="1" s="1"/>
  <c r="V434" i="1"/>
  <c r="W434" i="1" s="1"/>
  <c r="V435" i="1"/>
  <c r="V436" i="1"/>
  <c r="W436" i="1" s="1"/>
  <c r="V437" i="1"/>
  <c r="W437" i="1" s="1"/>
  <c r="V438" i="1"/>
  <c r="W438" i="1" s="1"/>
  <c r="V439" i="1"/>
  <c r="W439" i="1" s="1"/>
  <c r="V440" i="1"/>
  <c r="W440" i="1" s="1"/>
  <c r="V441" i="1"/>
  <c r="W441" i="1" s="1"/>
  <c r="V442" i="1"/>
  <c r="W442" i="1" s="1"/>
  <c r="V443" i="1"/>
  <c r="V444" i="1"/>
  <c r="V445" i="1"/>
  <c r="W445" i="1" s="1"/>
  <c r="V446" i="1"/>
  <c r="W446" i="1" s="1"/>
  <c r="V447" i="1"/>
  <c r="W447" i="1" s="1"/>
  <c r="V448" i="1"/>
  <c r="W448" i="1" s="1"/>
  <c r="V449" i="1"/>
  <c r="W449" i="1" s="1"/>
  <c r="V450" i="1"/>
  <c r="W450" i="1" s="1"/>
  <c r="V451" i="1"/>
  <c r="V452" i="1"/>
  <c r="W452" i="1" s="1"/>
  <c r="V453" i="1"/>
  <c r="W453" i="1" s="1"/>
  <c r="V454" i="1"/>
  <c r="W454" i="1" s="1"/>
  <c r="V455" i="1"/>
  <c r="W455" i="1" s="1"/>
  <c r="V456" i="1"/>
  <c r="W456" i="1" s="1"/>
  <c r="V457" i="1"/>
  <c r="W457" i="1" s="1"/>
  <c r="V458" i="1"/>
  <c r="W458" i="1" s="1"/>
  <c r="V459" i="1"/>
  <c r="W459" i="1" s="1"/>
  <c r="V460" i="1"/>
  <c r="W460" i="1" s="1"/>
  <c r="V461" i="1"/>
  <c r="W461" i="1" s="1"/>
  <c r="V462" i="1"/>
  <c r="W462" i="1" s="1"/>
  <c r="V463" i="1"/>
  <c r="W463" i="1" s="1"/>
  <c r="V464" i="1"/>
  <c r="W464" i="1" s="1"/>
  <c r="V465" i="1"/>
  <c r="W465" i="1" s="1"/>
  <c r="V466" i="1"/>
  <c r="W466" i="1" s="1"/>
  <c r="V467" i="1"/>
  <c r="W467" i="1" s="1"/>
  <c r="V468" i="1"/>
  <c r="W468" i="1" s="1"/>
  <c r="V469" i="1"/>
  <c r="W469" i="1" s="1"/>
  <c r="V470" i="1"/>
  <c r="W470" i="1" s="1"/>
  <c r="V471" i="1"/>
  <c r="W471" i="1" s="1"/>
  <c r="V472" i="1"/>
  <c r="W472" i="1" s="1"/>
  <c r="V473" i="1"/>
  <c r="W473" i="1" s="1"/>
  <c r="V474" i="1"/>
  <c r="W474" i="1" s="1"/>
  <c r="V475" i="1"/>
  <c r="V476" i="1"/>
  <c r="W476" i="1" s="1"/>
  <c r="V477" i="1"/>
  <c r="W477" i="1" s="1"/>
  <c r="V478" i="1"/>
  <c r="W478" i="1" s="1"/>
  <c r="V479" i="1"/>
  <c r="W479" i="1" s="1"/>
  <c r="V480" i="1"/>
  <c r="W480" i="1" s="1"/>
  <c r="V481" i="1"/>
  <c r="W481" i="1" s="1"/>
  <c r="V482" i="1"/>
  <c r="W482" i="1" s="1"/>
  <c r="V483" i="1"/>
  <c r="V484" i="1"/>
  <c r="V485" i="1"/>
  <c r="W485" i="1" s="1"/>
  <c r="V486" i="1"/>
  <c r="W486" i="1" s="1"/>
  <c r="V487" i="1"/>
  <c r="W487" i="1" s="1"/>
  <c r="V488" i="1"/>
  <c r="W488" i="1" s="1"/>
  <c r="V489" i="1"/>
  <c r="W489" i="1" s="1"/>
  <c r="V490" i="1"/>
  <c r="W490" i="1" s="1"/>
  <c r="V491" i="1"/>
  <c r="W491" i="1" s="1"/>
  <c r="V492" i="1"/>
  <c r="V493" i="1"/>
  <c r="W493" i="1" s="1"/>
  <c r="V494" i="1"/>
  <c r="W494" i="1" s="1"/>
  <c r="V495" i="1"/>
  <c r="W495" i="1" s="1"/>
  <c r="V496" i="1"/>
  <c r="W496" i="1" s="1"/>
  <c r="V497" i="1"/>
  <c r="W497" i="1" s="1"/>
  <c r="V498" i="1"/>
  <c r="W498" i="1" s="1"/>
  <c r="V499" i="1"/>
  <c r="W499" i="1" s="1"/>
  <c r="V500" i="1"/>
  <c r="W500" i="1" s="1"/>
  <c r="V501" i="1"/>
  <c r="W501" i="1" s="1"/>
  <c r="V502" i="1"/>
  <c r="W502" i="1" s="1"/>
  <c r="V503" i="1"/>
  <c r="W503" i="1" s="1"/>
  <c r="V504" i="1"/>
  <c r="W504" i="1" s="1"/>
  <c r="V505" i="1"/>
  <c r="W505" i="1" s="1"/>
  <c r="V506" i="1"/>
  <c r="W506" i="1" s="1"/>
  <c r="V507" i="1"/>
  <c r="V508" i="1"/>
  <c r="W508" i="1" s="1"/>
  <c r="V509" i="1"/>
  <c r="W509" i="1" s="1"/>
  <c r="V510" i="1"/>
  <c r="W510" i="1" s="1"/>
  <c r="V511" i="1"/>
  <c r="W511" i="1" s="1"/>
  <c r="V512" i="1"/>
  <c r="W512" i="1" s="1"/>
  <c r="V513" i="1"/>
  <c r="W513" i="1" s="1"/>
  <c r="V514" i="1"/>
  <c r="W514" i="1" s="1"/>
  <c r="V515" i="1"/>
  <c r="W515" i="1" s="1"/>
  <c r="V516" i="1"/>
  <c r="W516" i="1" s="1"/>
  <c r="V517" i="1"/>
  <c r="V518" i="1"/>
  <c r="W518" i="1" s="1"/>
  <c r="V519" i="1"/>
  <c r="W519" i="1" s="1"/>
  <c r="V520" i="1"/>
  <c r="W520" i="1" s="1"/>
  <c r="V521" i="1"/>
  <c r="W521" i="1" s="1"/>
  <c r="V522" i="1"/>
  <c r="W522" i="1" s="1"/>
  <c r="V523" i="1"/>
  <c r="V524" i="1"/>
  <c r="V525" i="1"/>
  <c r="W525" i="1" s="1"/>
  <c r="V526" i="1"/>
  <c r="W526" i="1" s="1"/>
  <c r="V527" i="1"/>
  <c r="W527" i="1" s="1"/>
  <c r="V528" i="1"/>
  <c r="W528" i="1" s="1"/>
  <c r="V529" i="1"/>
  <c r="W529" i="1" s="1"/>
  <c r="V530" i="1"/>
  <c r="W530" i="1" s="1"/>
  <c r="V531" i="1"/>
  <c r="V532" i="1"/>
  <c r="W532" i="1" s="1"/>
  <c r="V533" i="1"/>
  <c r="W533" i="1" s="1"/>
  <c r="V534" i="1"/>
  <c r="W534" i="1" s="1"/>
  <c r="V535" i="1"/>
  <c r="W535" i="1" s="1"/>
  <c r="V536" i="1"/>
  <c r="W536" i="1" s="1"/>
  <c r="V537" i="1"/>
  <c r="W537" i="1" s="1"/>
  <c r="V538" i="1"/>
  <c r="W538" i="1" s="1"/>
  <c r="V539" i="1"/>
  <c r="V540" i="1"/>
  <c r="W540" i="1" s="1"/>
  <c r="V541" i="1"/>
  <c r="W541" i="1" s="1"/>
  <c r="V542" i="1"/>
  <c r="W542" i="1" s="1"/>
  <c r="V543" i="1"/>
  <c r="W543" i="1" s="1"/>
  <c r="V544" i="1"/>
  <c r="W544" i="1" s="1"/>
  <c r="V545" i="1"/>
  <c r="W545" i="1" s="1"/>
  <c r="V546" i="1"/>
  <c r="W546" i="1" s="1"/>
  <c r="V547" i="1"/>
  <c r="W547" i="1" s="1"/>
  <c r="V548" i="1"/>
  <c r="W548" i="1" s="1"/>
  <c r="V549" i="1"/>
  <c r="W549" i="1" s="1"/>
  <c r="V550" i="1"/>
  <c r="W550" i="1" s="1"/>
  <c r="V551" i="1"/>
  <c r="W551" i="1" s="1"/>
  <c r="V552" i="1"/>
  <c r="W552" i="1" s="1"/>
  <c r="V553" i="1"/>
  <c r="W553" i="1" s="1"/>
  <c r="V554" i="1"/>
  <c r="W554" i="1" s="1"/>
  <c r="V555" i="1"/>
  <c r="W555" i="1" s="1"/>
  <c r="V556" i="1"/>
  <c r="W556" i="1" s="1"/>
  <c r="V557" i="1"/>
  <c r="W557" i="1" s="1"/>
  <c r="V558" i="1"/>
  <c r="W558" i="1" s="1"/>
  <c r="V559" i="1"/>
  <c r="W559" i="1" s="1"/>
  <c r="V560" i="1"/>
  <c r="W560" i="1" s="1"/>
  <c r="V561" i="1"/>
  <c r="W561" i="1" s="1"/>
  <c r="V562" i="1"/>
  <c r="W562" i="1" s="1"/>
  <c r="V563" i="1"/>
  <c r="W563" i="1" s="1"/>
  <c r="V564" i="1"/>
  <c r="W564" i="1" s="1"/>
  <c r="V565" i="1"/>
  <c r="W565" i="1" s="1"/>
  <c r="V566" i="1"/>
  <c r="W566" i="1" s="1"/>
  <c r="V567" i="1"/>
  <c r="W567" i="1" s="1"/>
  <c r="V568" i="1"/>
  <c r="W568" i="1" s="1"/>
  <c r="V569" i="1"/>
  <c r="W569" i="1" s="1"/>
  <c r="V570" i="1"/>
  <c r="W570" i="1" s="1"/>
  <c r="V571" i="1"/>
  <c r="V572" i="1"/>
  <c r="V573" i="1"/>
  <c r="W573" i="1" s="1"/>
  <c r="V574" i="1"/>
  <c r="W574" i="1" s="1"/>
  <c r="V575" i="1"/>
  <c r="W575" i="1" s="1"/>
  <c r="V576" i="1"/>
  <c r="W576" i="1" s="1"/>
  <c r="V577" i="1"/>
  <c r="W577" i="1" s="1"/>
  <c r="V578" i="1"/>
  <c r="W578" i="1" s="1"/>
  <c r="V579" i="1"/>
  <c r="V580" i="1"/>
  <c r="V581" i="1"/>
  <c r="W581" i="1" s="1"/>
  <c r="V582" i="1"/>
  <c r="W582" i="1" s="1"/>
  <c r="V583" i="1"/>
  <c r="W583" i="1" s="1"/>
  <c r="V584" i="1"/>
  <c r="W584" i="1" s="1"/>
  <c r="V585" i="1"/>
  <c r="W585" i="1" s="1"/>
  <c r="V586" i="1"/>
  <c r="W586" i="1" s="1"/>
  <c r="V587" i="1"/>
  <c r="W587" i="1" s="1"/>
  <c r="V588" i="1"/>
  <c r="W588" i="1" s="1"/>
  <c r="V589" i="1"/>
  <c r="W589" i="1" s="1"/>
  <c r="V590" i="1"/>
  <c r="W590" i="1" s="1"/>
  <c r="V591" i="1"/>
  <c r="W591" i="1" s="1"/>
  <c r="V592" i="1"/>
  <c r="W592" i="1" s="1"/>
  <c r="V593" i="1"/>
  <c r="W593" i="1" s="1"/>
  <c r="V594" i="1"/>
  <c r="W594" i="1" s="1"/>
  <c r="V595" i="1"/>
  <c r="W595" i="1" s="1"/>
  <c r="V596" i="1"/>
  <c r="W596" i="1" s="1"/>
  <c r="V597" i="1"/>
  <c r="W597" i="1" s="1"/>
  <c r="V598" i="1"/>
  <c r="W598" i="1" s="1"/>
  <c r="V599" i="1"/>
  <c r="W599" i="1" s="1"/>
  <c r="V600" i="1"/>
  <c r="W600" i="1" s="1"/>
  <c r="V601" i="1"/>
  <c r="W601" i="1" s="1"/>
  <c r="V602" i="1"/>
  <c r="W602" i="1" s="1"/>
  <c r="V603" i="1"/>
  <c r="W603" i="1" s="1"/>
  <c r="V604" i="1"/>
  <c r="W604" i="1" s="1"/>
  <c r="V605" i="1"/>
  <c r="W605" i="1" s="1"/>
  <c r="V606" i="1"/>
  <c r="W606" i="1" s="1"/>
  <c r="V607" i="1"/>
  <c r="W607" i="1" s="1"/>
  <c r="V608" i="1"/>
  <c r="W608" i="1" s="1"/>
  <c r="V609" i="1"/>
  <c r="W609" i="1" s="1"/>
  <c r="V610" i="1"/>
  <c r="W610" i="1" s="1"/>
  <c r="V611" i="1"/>
  <c r="V612" i="1"/>
  <c r="W612" i="1" s="1"/>
  <c r="V613" i="1"/>
  <c r="W613" i="1" s="1"/>
  <c r="V614" i="1"/>
  <c r="W614" i="1" s="1"/>
  <c r="V615" i="1"/>
  <c r="W615" i="1" s="1"/>
  <c r="V616" i="1"/>
  <c r="W616" i="1" s="1"/>
  <c r="V617" i="1"/>
  <c r="W617" i="1" s="1"/>
  <c r="V618" i="1"/>
  <c r="W618" i="1" s="1"/>
  <c r="V619" i="1"/>
  <c r="W619" i="1" s="1"/>
  <c r="V620" i="1"/>
  <c r="W620" i="1" s="1"/>
  <c r="V621" i="1"/>
  <c r="W621" i="1" s="1"/>
  <c r="V622" i="1"/>
  <c r="W622" i="1" s="1"/>
  <c r="V623" i="1"/>
  <c r="W623" i="1" s="1"/>
  <c r="V624" i="1"/>
  <c r="W624" i="1" s="1"/>
  <c r="V625" i="1"/>
  <c r="W625" i="1" s="1"/>
  <c r="V626" i="1"/>
  <c r="W626" i="1" s="1"/>
  <c r="V627" i="1"/>
  <c r="W627" i="1" s="1"/>
  <c r="V628" i="1"/>
  <c r="V629" i="1"/>
  <c r="W629" i="1" s="1"/>
  <c r="V630" i="1"/>
  <c r="W630" i="1" s="1"/>
  <c r="V631" i="1"/>
  <c r="W631" i="1" s="1"/>
  <c r="V632" i="1"/>
  <c r="W632" i="1" s="1"/>
  <c r="V633" i="1"/>
  <c r="W633" i="1" s="1"/>
  <c r="V634" i="1"/>
  <c r="W634" i="1" s="1"/>
  <c r="V635" i="1"/>
  <c r="W635" i="1" s="1"/>
  <c r="V636" i="1"/>
  <c r="V637" i="1"/>
  <c r="W637" i="1" s="1"/>
  <c r="V638" i="1"/>
  <c r="W638" i="1" s="1"/>
  <c r="V639" i="1"/>
  <c r="W639" i="1" s="1"/>
  <c r="V640" i="1"/>
  <c r="W640" i="1" s="1"/>
  <c r="V641" i="1"/>
  <c r="W641" i="1" s="1"/>
  <c r="V642" i="1"/>
  <c r="W642" i="1" s="1"/>
  <c r="V643" i="1"/>
  <c r="W643" i="1" s="1"/>
  <c r="V644" i="1"/>
  <c r="W644" i="1" s="1"/>
  <c r="V645" i="1"/>
  <c r="W645" i="1" s="1"/>
  <c r="V646" i="1"/>
  <c r="W646" i="1" s="1"/>
  <c r="V647" i="1"/>
  <c r="W647" i="1" s="1"/>
  <c r="V648" i="1"/>
  <c r="W648" i="1" s="1"/>
  <c r="V649" i="1"/>
  <c r="W649" i="1" s="1"/>
  <c r="V650" i="1"/>
  <c r="W650" i="1" s="1"/>
  <c r="V651" i="1"/>
  <c r="W651" i="1" s="1"/>
  <c r="V652" i="1"/>
  <c r="W652" i="1" s="1"/>
  <c r="V653" i="1"/>
  <c r="W653" i="1" s="1"/>
  <c r="V654" i="1"/>
  <c r="W654" i="1" s="1"/>
  <c r="V655" i="1"/>
  <c r="W655" i="1" s="1"/>
  <c r="V656" i="1"/>
  <c r="W656" i="1" s="1"/>
  <c r="V657" i="1"/>
  <c r="W657" i="1" s="1"/>
  <c r="V658" i="1"/>
  <c r="W658" i="1" s="1"/>
  <c r="V659" i="1"/>
  <c r="W659" i="1" s="1"/>
  <c r="V660" i="1"/>
  <c r="W660" i="1" s="1"/>
  <c r="V661" i="1"/>
  <c r="W661" i="1" s="1"/>
  <c r="V662" i="1"/>
  <c r="W662" i="1" s="1"/>
  <c r="V663" i="1"/>
  <c r="W663" i="1" s="1"/>
  <c r="V664" i="1"/>
  <c r="W664" i="1" s="1"/>
  <c r="V665" i="1"/>
  <c r="W665" i="1" s="1"/>
  <c r="V666" i="1"/>
  <c r="W666" i="1" s="1"/>
  <c r="V667" i="1"/>
  <c r="V668" i="1"/>
  <c r="W668" i="1" s="1"/>
  <c r="V669" i="1"/>
  <c r="W669" i="1" s="1"/>
  <c r="V670" i="1"/>
  <c r="W670" i="1" s="1"/>
  <c r="V671" i="1"/>
  <c r="W671" i="1" s="1"/>
  <c r="V672" i="1"/>
  <c r="W672" i="1" s="1"/>
  <c r="V673" i="1"/>
  <c r="W673" i="1" s="1"/>
  <c r="V674" i="1"/>
  <c r="W674" i="1" s="1"/>
  <c r="V675" i="1"/>
  <c r="W675" i="1" s="1"/>
  <c r="V676" i="1"/>
  <c r="V677" i="1"/>
  <c r="W677" i="1" s="1"/>
  <c r="V678" i="1"/>
  <c r="W678" i="1" s="1"/>
  <c r="V679" i="1"/>
  <c r="W679" i="1" s="1"/>
  <c r="V680" i="1"/>
  <c r="W680" i="1" s="1"/>
  <c r="V681" i="1"/>
  <c r="W681" i="1" s="1"/>
  <c r="V682" i="1"/>
  <c r="W682" i="1" s="1"/>
  <c r="V683" i="1"/>
  <c r="W683" i="1" s="1"/>
  <c r="V684" i="1"/>
  <c r="V685" i="1"/>
  <c r="W685" i="1" s="1"/>
  <c r="V686" i="1"/>
  <c r="W686" i="1" s="1"/>
  <c r="V687" i="1"/>
  <c r="W687" i="1" s="1"/>
  <c r="V688" i="1"/>
  <c r="W688" i="1" s="1"/>
  <c r="V689" i="1"/>
  <c r="W689" i="1" s="1"/>
  <c r="V690" i="1"/>
  <c r="W690" i="1" s="1"/>
  <c r="V691" i="1"/>
  <c r="W691" i="1" s="1"/>
  <c r="V692" i="1"/>
  <c r="V693" i="1"/>
  <c r="W693" i="1" s="1"/>
  <c r="V694" i="1"/>
  <c r="W694" i="1" s="1"/>
  <c r="V695" i="1"/>
  <c r="W695" i="1" s="1"/>
  <c r="V696" i="1"/>
  <c r="W696" i="1" s="1"/>
  <c r="V697" i="1"/>
  <c r="W697" i="1" s="1"/>
  <c r="V698" i="1"/>
  <c r="W698" i="1" s="1"/>
  <c r="V699" i="1"/>
  <c r="W699" i="1" s="1"/>
  <c r="V700" i="1"/>
  <c r="W700" i="1" s="1"/>
  <c r="V701" i="1"/>
  <c r="W701" i="1" s="1"/>
  <c r="V702" i="1"/>
  <c r="W702" i="1" s="1"/>
  <c r="V703" i="1"/>
  <c r="W703" i="1" s="1"/>
  <c r="V704" i="1"/>
  <c r="W704" i="1" s="1"/>
  <c r="V705" i="1"/>
  <c r="W705" i="1" s="1"/>
  <c r="V706" i="1"/>
  <c r="W706" i="1" s="1"/>
  <c r="V707" i="1"/>
  <c r="W707" i="1" s="1"/>
  <c r="V708" i="1"/>
  <c r="W708" i="1" s="1"/>
  <c r="V709" i="1"/>
  <c r="W709" i="1" s="1"/>
  <c r="V710" i="1"/>
  <c r="W710" i="1" s="1"/>
  <c r="V711" i="1"/>
  <c r="W711" i="1" s="1"/>
  <c r="V712" i="1"/>
  <c r="W712" i="1" s="1"/>
  <c r="V713" i="1"/>
  <c r="W713" i="1" s="1"/>
  <c r="V714" i="1"/>
  <c r="W714" i="1" s="1"/>
  <c r="V715" i="1"/>
  <c r="W715" i="1" s="1"/>
  <c r="V716" i="1"/>
  <c r="W716" i="1" s="1"/>
  <c r="V717" i="1"/>
  <c r="W717" i="1" s="1"/>
  <c r="V718" i="1"/>
  <c r="W718" i="1" s="1"/>
  <c r="V719" i="1"/>
  <c r="W719" i="1" s="1"/>
  <c r="V720" i="1"/>
  <c r="W720" i="1" s="1"/>
  <c r="V721" i="1"/>
  <c r="W721" i="1" s="1"/>
  <c r="V722" i="1"/>
  <c r="W722" i="1" s="1"/>
  <c r="V723" i="1"/>
  <c r="W723" i="1" s="1"/>
  <c r="V724" i="1"/>
  <c r="W724" i="1" s="1"/>
  <c r="V725" i="1"/>
  <c r="W725" i="1" s="1"/>
  <c r="V726" i="1"/>
  <c r="W726" i="1" s="1"/>
  <c r="V727" i="1"/>
  <c r="W727" i="1" s="1"/>
  <c r="V728" i="1"/>
  <c r="W728" i="1" s="1"/>
  <c r="V729" i="1"/>
  <c r="W729" i="1" s="1"/>
  <c r="V730" i="1"/>
  <c r="W730" i="1" s="1"/>
  <c r="V731" i="1"/>
  <c r="W731" i="1" s="1"/>
  <c r="V732" i="1"/>
  <c r="W732" i="1" s="1"/>
  <c r="V733" i="1"/>
  <c r="W733" i="1" s="1"/>
  <c r="V734" i="1"/>
  <c r="W734" i="1" s="1"/>
  <c r="V735" i="1"/>
  <c r="W735" i="1" s="1"/>
  <c r="V736" i="1"/>
  <c r="W736" i="1" s="1"/>
  <c r="V737" i="1"/>
  <c r="W737" i="1" s="1"/>
  <c r="V738" i="1"/>
  <c r="W738" i="1" s="1"/>
  <c r="V739" i="1"/>
  <c r="W739" i="1" s="1"/>
  <c r="V740" i="1"/>
  <c r="V741" i="1"/>
  <c r="W741" i="1" s="1"/>
  <c r="V742" i="1"/>
  <c r="W742" i="1" s="1"/>
  <c r="V743" i="1"/>
  <c r="W743" i="1" s="1"/>
  <c r="V744" i="1"/>
  <c r="W744" i="1" s="1"/>
  <c r="V745" i="1"/>
  <c r="W745" i="1" s="1"/>
  <c r="V746" i="1"/>
  <c r="W746" i="1" s="1"/>
  <c r="V747" i="1"/>
  <c r="W747" i="1" s="1"/>
  <c r="V748" i="1"/>
  <c r="V749" i="1"/>
  <c r="W749" i="1" s="1"/>
  <c r="V750" i="1"/>
  <c r="W750" i="1" s="1"/>
  <c r="V751" i="1"/>
  <c r="W751" i="1" s="1"/>
  <c r="V752" i="1"/>
  <c r="W752" i="1" s="1"/>
  <c r="V753" i="1"/>
  <c r="W753" i="1" s="1"/>
  <c r="V754" i="1"/>
  <c r="W754" i="1" s="1"/>
  <c r="V755" i="1"/>
  <c r="W755" i="1" s="1"/>
  <c r="V756" i="1"/>
  <c r="V757" i="1"/>
  <c r="W757" i="1" s="1"/>
  <c r="V758" i="1"/>
  <c r="W758" i="1" s="1"/>
  <c r="V759" i="1"/>
  <c r="W759" i="1" s="1"/>
  <c r="V760" i="1"/>
  <c r="W760" i="1" s="1"/>
  <c r="V761" i="1"/>
  <c r="W761" i="1" s="1"/>
  <c r="V762" i="1"/>
  <c r="W762" i="1" s="1"/>
  <c r="V763" i="1"/>
  <c r="W763" i="1" s="1"/>
  <c r="V764" i="1"/>
  <c r="W764" i="1" s="1"/>
  <c r="V765" i="1"/>
  <c r="W765" i="1" s="1"/>
  <c r="V766" i="1"/>
  <c r="W766" i="1" s="1"/>
  <c r="V767" i="1"/>
  <c r="W767" i="1" s="1"/>
  <c r="V768" i="1"/>
  <c r="W768" i="1" s="1"/>
  <c r="V769" i="1"/>
  <c r="W769" i="1" s="1"/>
  <c r="V770" i="1"/>
  <c r="W770" i="1" s="1"/>
  <c r="V771" i="1"/>
  <c r="W771" i="1" s="1"/>
  <c r="V772" i="1"/>
  <c r="W772" i="1" s="1"/>
  <c r="V773" i="1"/>
  <c r="W773" i="1" s="1"/>
  <c r="V774" i="1"/>
  <c r="W774" i="1" s="1"/>
  <c r="V775" i="1"/>
  <c r="W775" i="1" s="1"/>
  <c r="V776" i="1"/>
  <c r="W776" i="1" s="1"/>
  <c r="V777" i="1"/>
  <c r="W777" i="1" s="1"/>
  <c r="V778" i="1"/>
  <c r="W778" i="1" s="1"/>
  <c r="V779" i="1"/>
  <c r="W779" i="1" s="1"/>
  <c r="V780" i="1"/>
  <c r="W780" i="1" s="1"/>
  <c r="V781" i="1"/>
  <c r="W781" i="1" s="1"/>
  <c r="V782" i="1"/>
  <c r="W782" i="1" s="1"/>
  <c r="V783" i="1"/>
  <c r="W783" i="1" s="1"/>
  <c r="V784" i="1"/>
  <c r="W784" i="1" s="1"/>
  <c r="V785" i="1"/>
  <c r="W785" i="1" s="1"/>
  <c r="V786" i="1"/>
  <c r="W786" i="1" s="1"/>
  <c r="V787" i="1"/>
  <c r="W787" i="1" s="1"/>
  <c r="V788" i="1"/>
  <c r="W788" i="1" s="1"/>
  <c r="V789" i="1"/>
  <c r="W789" i="1" s="1"/>
  <c r="V790" i="1"/>
  <c r="W790" i="1" s="1"/>
  <c r="V791" i="1"/>
  <c r="W791" i="1" s="1"/>
  <c r="V792" i="1"/>
  <c r="W792" i="1" s="1"/>
  <c r="V793" i="1"/>
  <c r="W793" i="1" s="1"/>
  <c r="V794" i="1"/>
  <c r="W794" i="1" s="1"/>
  <c r="V795" i="1"/>
  <c r="W795" i="1" s="1"/>
  <c r="V796" i="1"/>
  <c r="W796" i="1" s="1"/>
  <c r="V797" i="1"/>
  <c r="W797" i="1" s="1"/>
  <c r="V798" i="1"/>
  <c r="W798" i="1" s="1"/>
  <c r="V799" i="1"/>
  <c r="W799" i="1" s="1"/>
  <c r="V800" i="1"/>
  <c r="W800" i="1" s="1"/>
  <c r="V801" i="1"/>
  <c r="W801" i="1" s="1"/>
  <c r="V802" i="1"/>
  <c r="W802" i="1" s="1"/>
  <c r="V803" i="1"/>
  <c r="W803" i="1" s="1"/>
  <c r="V804" i="1"/>
  <c r="V805" i="1"/>
  <c r="W805" i="1" s="1"/>
  <c r="V806" i="1"/>
  <c r="W806" i="1" s="1"/>
  <c r="V807" i="1"/>
  <c r="W807" i="1" s="1"/>
  <c r="V808" i="1"/>
  <c r="W808" i="1" s="1"/>
  <c r="V809" i="1"/>
  <c r="W809" i="1" s="1"/>
  <c r="V810" i="1"/>
  <c r="W810" i="1" s="1"/>
  <c r="V811" i="1"/>
  <c r="W811" i="1" s="1"/>
  <c r="V812" i="1"/>
  <c r="V813" i="1"/>
  <c r="W813" i="1" s="1"/>
  <c r="V814" i="1"/>
  <c r="W814" i="1" s="1"/>
  <c r="V815" i="1"/>
  <c r="W815" i="1" s="1"/>
  <c r="V816" i="1"/>
  <c r="W816" i="1" s="1"/>
  <c r="V817" i="1"/>
  <c r="W817" i="1" s="1"/>
  <c r="V818" i="1"/>
  <c r="W818" i="1" s="1"/>
  <c r="V819" i="1"/>
  <c r="W819" i="1" s="1"/>
  <c r="V820" i="1"/>
  <c r="W820" i="1" s="1"/>
  <c r="V821" i="1"/>
  <c r="W821" i="1" s="1"/>
  <c r="V822" i="1"/>
  <c r="W822" i="1" s="1"/>
  <c r="V823" i="1"/>
  <c r="W823" i="1" s="1"/>
  <c r="V824" i="1"/>
  <c r="W824" i="1" s="1"/>
  <c r="V825" i="1"/>
  <c r="W825" i="1" s="1"/>
  <c r="V826" i="1"/>
  <c r="W826" i="1" s="1"/>
  <c r="V827" i="1"/>
  <c r="W827" i="1" s="1"/>
  <c r="V828" i="1"/>
  <c r="V829" i="1"/>
  <c r="W829" i="1" s="1"/>
  <c r="V830" i="1"/>
  <c r="W830" i="1" s="1"/>
  <c r="V831" i="1"/>
  <c r="W831" i="1" s="1"/>
  <c r="V832" i="1"/>
  <c r="W832" i="1" s="1"/>
  <c r="V833" i="1"/>
  <c r="W833" i="1" s="1"/>
  <c r="V834" i="1"/>
  <c r="W834" i="1" s="1"/>
  <c r="V835" i="1"/>
  <c r="W835" i="1" s="1"/>
  <c r="V836" i="1"/>
  <c r="W836" i="1" s="1"/>
  <c r="V837" i="1"/>
  <c r="W837" i="1" s="1"/>
  <c r="V838" i="1"/>
  <c r="W838" i="1" s="1"/>
  <c r="V839" i="1"/>
  <c r="W839" i="1" s="1"/>
  <c r="V840" i="1"/>
  <c r="W840" i="1" s="1"/>
  <c r="V841" i="1"/>
  <c r="W841" i="1" s="1"/>
  <c r="V842" i="1"/>
  <c r="W842" i="1" s="1"/>
  <c r="V843" i="1"/>
  <c r="W843" i="1" s="1"/>
  <c r="V844" i="1"/>
  <c r="W844" i="1" s="1"/>
  <c r="V845" i="1"/>
  <c r="W845" i="1" s="1"/>
  <c r="V846" i="1"/>
  <c r="W846" i="1" s="1"/>
  <c r="V847" i="1"/>
  <c r="W847" i="1" s="1"/>
  <c r="V848" i="1"/>
  <c r="W848" i="1" s="1"/>
  <c r="V849" i="1"/>
  <c r="W849" i="1" s="1"/>
  <c r="V850" i="1"/>
  <c r="W850" i="1" s="1"/>
  <c r="V851" i="1"/>
  <c r="W851" i="1" s="1"/>
  <c r="V852" i="1"/>
  <c r="W852" i="1" s="1"/>
  <c r="V853" i="1"/>
  <c r="W853" i="1" s="1"/>
  <c r="V854" i="1"/>
  <c r="W854" i="1" s="1"/>
  <c r="V855" i="1"/>
  <c r="W855" i="1" s="1"/>
  <c r="V856" i="1"/>
  <c r="W856" i="1" s="1"/>
  <c r="V857" i="1"/>
  <c r="W857" i="1" s="1"/>
  <c r="V858" i="1"/>
  <c r="W858" i="1" s="1"/>
  <c r="V859" i="1"/>
  <c r="W859" i="1" s="1"/>
  <c r="V860" i="1"/>
  <c r="W860" i="1" s="1"/>
  <c r="V861" i="1"/>
  <c r="W861" i="1" s="1"/>
  <c r="V862" i="1"/>
  <c r="W862" i="1" s="1"/>
  <c r="V863" i="1"/>
  <c r="W863" i="1" s="1"/>
  <c r="V864" i="1"/>
  <c r="W864" i="1" s="1"/>
  <c r="V865" i="1"/>
  <c r="W865" i="1" s="1"/>
  <c r="V866" i="1"/>
  <c r="W866" i="1" s="1"/>
  <c r="V867" i="1"/>
  <c r="W867" i="1" s="1"/>
  <c r="V868" i="1"/>
  <c r="W868" i="1" s="1"/>
  <c r="V869" i="1"/>
  <c r="W869" i="1" s="1"/>
  <c r="V870" i="1"/>
  <c r="W870" i="1" s="1"/>
  <c r="V871" i="1"/>
  <c r="W871" i="1" s="1"/>
  <c r="V872" i="1"/>
  <c r="W872" i="1" s="1"/>
  <c r="V873" i="1"/>
  <c r="W873" i="1" s="1"/>
  <c r="V874" i="1"/>
  <c r="W874" i="1" s="1"/>
  <c r="V875" i="1"/>
  <c r="W875" i="1" s="1"/>
  <c r="V876" i="1"/>
  <c r="W876" i="1" s="1"/>
  <c r="V877" i="1"/>
  <c r="W877" i="1" s="1"/>
  <c r="V878" i="1"/>
  <c r="W878" i="1" s="1"/>
  <c r="V879" i="1"/>
  <c r="W879" i="1" s="1"/>
  <c r="V880" i="1"/>
  <c r="W880" i="1" s="1"/>
  <c r="V881" i="1"/>
  <c r="W881" i="1" s="1"/>
  <c r="V882" i="1"/>
  <c r="W882" i="1" s="1"/>
  <c r="V883" i="1"/>
  <c r="W883" i="1" s="1"/>
  <c r="V884" i="1"/>
  <c r="W884" i="1" s="1"/>
  <c r="V885" i="1"/>
  <c r="W885" i="1" s="1"/>
  <c r="V886" i="1"/>
  <c r="W886" i="1" s="1"/>
  <c r="V887" i="1"/>
  <c r="W887" i="1" s="1"/>
  <c r="V888" i="1"/>
  <c r="W888" i="1" s="1"/>
  <c r="V889" i="1"/>
  <c r="W889" i="1" s="1"/>
  <c r="V890" i="1"/>
  <c r="W890" i="1" s="1"/>
  <c r="V891" i="1"/>
  <c r="W891" i="1" s="1"/>
  <c r="V892" i="1"/>
  <c r="V893" i="1"/>
  <c r="W893" i="1" s="1"/>
  <c r="V894" i="1"/>
  <c r="W894" i="1" s="1"/>
  <c r="V895" i="1"/>
  <c r="W895" i="1" s="1"/>
  <c r="V896" i="1"/>
  <c r="W896" i="1" s="1"/>
  <c r="V897" i="1"/>
  <c r="W897" i="1" s="1"/>
  <c r="V898" i="1"/>
  <c r="W898" i="1" s="1"/>
  <c r="V899" i="1"/>
  <c r="W899" i="1" s="1"/>
  <c r="V900" i="1"/>
  <c r="W900" i="1" s="1"/>
  <c r="V901" i="1"/>
  <c r="W901" i="1" s="1"/>
  <c r="V902" i="1"/>
  <c r="W902" i="1" s="1"/>
  <c r="V903" i="1"/>
  <c r="W903" i="1" s="1"/>
  <c r="V904" i="1"/>
  <c r="W904" i="1" s="1"/>
  <c r="V905" i="1"/>
  <c r="W905" i="1" s="1"/>
  <c r="V906" i="1"/>
  <c r="W906" i="1" s="1"/>
  <c r="V907" i="1"/>
  <c r="W907" i="1" s="1"/>
  <c r="V908" i="1"/>
  <c r="V909" i="1"/>
  <c r="W909" i="1" s="1"/>
  <c r="V910" i="1"/>
  <c r="W910" i="1" s="1"/>
  <c r="V911" i="1"/>
  <c r="W911" i="1" s="1"/>
  <c r="V912" i="1"/>
  <c r="W912" i="1" s="1"/>
  <c r="V913" i="1"/>
  <c r="W913" i="1" s="1"/>
  <c r="V914" i="1"/>
  <c r="W914" i="1" s="1"/>
  <c r="V915" i="1"/>
  <c r="W915" i="1" s="1"/>
  <c r="V916" i="1"/>
  <c r="V917" i="1"/>
  <c r="W917" i="1" s="1"/>
  <c r="V918" i="1"/>
  <c r="W918" i="1" s="1"/>
  <c r="V919" i="1"/>
  <c r="W919" i="1" s="1"/>
  <c r="V920" i="1"/>
  <c r="W920" i="1" s="1"/>
  <c r="V921" i="1"/>
  <c r="W921" i="1" s="1"/>
  <c r="V922" i="1"/>
  <c r="W922" i="1" s="1"/>
  <c r="V923" i="1"/>
  <c r="W923" i="1" s="1"/>
  <c r="V924" i="1"/>
  <c r="W924" i="1" s="1"/>
  <c r="V925" i="1"/>
  <c r="W925" i="1" s="1"/>
  <c r="V926" i="1"/>
  <c r="W926" i="1" s="1"/>
  <c r="V927" i="1"/>
  <c r="W927" i="1" s="1"/>
  <c r="V928" i="1"/>
  <c r="W928" i="1" s="1"/>
  <c r="V929" i="1"/>
  <c r="W929" i="1" s="1"/>
  <c r="V930" i="1"/>
  <c r="W930" i="1" s="1"/>
  <c r="V931" i="1"/>
  <c r="W931" i="1" s="1"/>
  <c r="V932" i="1"/>
  <c r="W932" i="1" s="1"/>
  <c r="V933" i="1"/>
  <c r="W933" i="1" s="1"/>
  <c r="V934" i="1"/>
  <c r="W934" i="1" s="1"/>
  <c r="V935" i="1"/>
  <c r="W935" i="1" s="1"/>
  <c r="V936" i="1"/>
  <c r="W936" i="1" s="1"/>
  <c r="V937" i="1"/>
  <c r="W937" i="1" s="1"/>
  <c r="V938" i="1"/>
  <c r="W938" i="1" s="1"/>
  <c r="V939" i="1"/>
  <c r="W939" i="1" s="1"/>
  <c r="V940" i="1"/>
  <c r="W940" i="1" s="1"/>
  <c r="V941" i="1"/>
  <c r="W941" i="1" s="1"/>
  <c r="V942" i="1"/>
  <c r="W942" i="1" s="1"/>
  <c r="V943" i="1"/>
  <c r="W943" i="1" s="1"/>
  <c r="V944" i="1"/>
  <c r="W944" i="1" s="1"/>
  <c r="V945" i="1"/>
  <c r="W945" i="1" s="1"/>
  <c r="V946" i="1"/>
  <c r="W946" i="1" s="1"/>
  <c r="V947" i="1"/>
  <c r="W947" i="1" s="1"/>
  <c r="V948" i="1"/>
  <c r="W948" i="1" s="1"/>
  <c r="V949" i="1"/>
  <c r="W949" i="1" s="1"/>
  <c r="V950" i="1"/>
  <c r="W950" i="1" s="1"/>
  <c r="V951" i="1"/>
  <c r="W951" i="1" s="1"/>
  <c r="V952" i="1"/>
  <c r="W952" i="1" s="1"/>
  <c r="V953" i="1"/>
  <c r="W953" i="1" s="1"/>
  <c r="V954" i="1"/>
  <c r="W954" i="1" s="1"/>
  <c r="V955" i="1"/>
  <c r="W955" i="1" s="1"/>
  <c r="V956" i="1"/>
  <c r="W956" i="1" s="1"/>
  <c r="V957" i="1"/>
  <c r="W957" i="1" s="1"/>
  <c r="V958" i="1"/>
  <c r="W958" i="1" s="1"/>
  <c r="V959" i="1"/>
  <c r="W959" i="1" s="1"/>
  <c r="V960" i="1"/>
  <c r="W960" i="1" s="1"/>
  <c r="V961" i="1"/>
  <c r="W961" i="1" s="1"/>
  <c r="V962" i="1"/>
  <c r="W962" i="1" s="1"/>
  <c r="V963" i="1"/>
  <c r="W963" i="1" s="1"/>
  <c r="V964" i="1"/>
  <c r="V965" i="1"/>
  <c r="W965" i="1" s="1"/>
  <c r="V966" i="1"/>
  <c r="W966" i="1" s="1"/>
  <c r="V967" i="1"/>
  <c r="W967" i="1" s="1"/>
  <c r="V968" i="1"/>
  <c r="W968" i="1" s="1"/>
  <c r="V969" i="1"/>
  <c r="W969" i="1" s="1"/>
  <c r="V970" i="1"/>
  <c r="W970" i="1" s="1"/>
  <c r="V971" i="1"/>
  <c r="W971" i="1" s="1"/>
  <c r="V972" i="1"/>
  <c r="W972" i="1" s="1"/>
  <c r="V973" i="1"/>
  <c r="W973" i="1" s="1"/>
  <c r="V974" i="1"/>
  <c r="W974" i="1" s="1"/>
  <c r="V975" i="1"/>
  <c r="W975" i="1" s="1"/>
  <c r="V976" i="1"/>
  <c r="W976" i="1" s="1"/>
  <c r="V977" i="1"/>
  <c r="W977" i="1" s="1"/>
  <c r="V978" i="1"/>
  <c r="W978" i="1" s="1"/>
  <c r="V979" i="1"/>
  <c r="W979" i="1" s="1"/>
  <c r="V980" i="1"/>
  <c r="W980" i="1" s="1"/>
  <c r="V981" i="1"/>
  <c r="W981" i="1" s="1"/>
  <c r="V982" i="1"/>
  <c r="W982" i="1" s="1"/>
  <c r="V983" i="1"/>
  <c r="W983" i="1" s="1"/>
  <c r="V984" i="1"/>
  <c r="W984" i="1" s="1"/>
  <c r="V985" i="1"/>
  <c r="W985" i="1" s="1"/>
  <c r="V986" i="1"/>
  <c r="W986" i="1" s="1"/>
  <c r="V987" i="1"/>
  <c r="W987" i="1" s="1"/>
  <c r="V988" i="1"/>
  <c r="W988" i="1" s="1"/>
  <c r="V989" i="1"/>
  <c r="W989" i="1" s="1"/>
  <c r="V990" i="1"/>
  <c r="W990" i="1" s="1"/>
  <c r="V991" i="1"/>
  <c r="W991" i="1" s="1"/>
  <c r="V992" i="1"/>
  <c r="W992" i="1" s="1"/>
  <c r="V993" i="1"/>
  <c r="W993" i="1" s="1"/>
  <c r="V994" i="1"/>
  <c r="W994" i="1" s="1"/>
  <c r="V995" i="1"/>
  <c r="W995" i="1" s="1"/>
  <c r="V996" i="1"/>
  <c r="W996" i="1" s="1"/>
  <c r="V997" i="1"/>
  <c r="W997" i="1" s="1"/>
  <c r="V998" i="1"/>
  <c r="W998" i="1" s="1"/>
  <c r="V999" i="1"/>
  <c r="W999" i="1" s="1"/>
  <c r="V1000" i="1"/>
  <c r="W1000" i="1" s="1"/>
  <c r="V1001" i="1"/>
  <c r="W1001" i="1" s="1"/>
  <c r="V2" i="1"/>
  <c r="W2" i="1" s="1"/>
  <c r="R3" i="1"/>
  <c r="W4" i="1"/>
  <c r="W5" i="1"/>
  <c r="W6" i="1"/>
  <c r="W7" i="1"/>
  <c r="W8" i="1"/>
  <c r="W11" i="1"/>
  <c r="W12" i="1"/>
  <c r="W19" i="1"/>
  <c r="W20" i="1"/>
  <c r="W21" i="1"/>
  <c r="W22" i="1"/>
  <c r="W23" i="1"/>
  <c r="W27" i="1"/>
  <c r="W31" i="1"/>
  <c r="W35" i="1"/>
  <c r="W36" i="1"/>
  <c r="W51" i="1"/>
  <c r="W52" i="1"/>
  <c r="W53" i="1"/>
  <c r="W59" i="1"/>
  <c r="W60" i="1"/>
  <c r="W67" i="1"/>
  <c r="W68" i="1"/>
  <c r="W76" i="1"/>
  <c r="W77" i="1"/>
  <c r="W83" i="1"/>
  <c r="W91" i="1"/>
  <c r="W92" i="1"/>
  <c r="W99" i="1"/>
  <c r="W100" i="1"/>
  <c r="W107" i="1"/>
  <c r="W108" i="1"/>
  <c r="W109" i="1"/>
  <c r="W115" i="1"/>
  <c r="W116" i="1"/>
  <c r="W123" i="1"/>
  <c r="W124" i="1"/>
  <c r="W132" i="1"/>
  <c r="W139" i="1"/>
  <c r="W140" i="1"/>
  <c r="W147" i="1"/>
  <c r="W148" i="1"/>
  <c r="W155" i="1"/>
  <c r="W156" i="1"/>
  <c r="W157" i="1"/>
  <c r="W163" i="1"/>
  <c r="W164" i="1"/>
  <c r="W171" i="1"/>
  <c r="W172" i="1"/>
  <c r="W174" i="1"/>
  <c r="W180" i="1"/>
  <c r="W187" i="1"/>
  <c r="W188" i="1"/>
  <c r="W195" i="1"/>
  <c r="W196" i="1"/>
  <c r="W203" i="1"/>
  <c r="W204" i="1"/>
  <c r="W211" i="1"/>
  <c r="W212" i="1"/>
  <c r="W219" i="1"/>
  <c r="W220" i="1"/>
  <c r="W227" i="1"/>
  <c r="W228" i="1"/>
  <c r="W235" i="1"/>
  <c r="W236" i="1"/>
  <c r="W243" i="1"/>
  <c r="W244" i="1"/>
  <c r="W251" i="1"/>
  <c r="W252" i="1"/>
  <c r="W259" i="1"/>
  <c r="W260" i="1"/>
  <c r="W268" i="1"/>
  <c r="W275" i="1"/>
  <c r="W276" i="1"/>
  <c r="W283" i="1"/>
  <c r="W284" i="1"/>
  <c r="W291" i="1"/>
  <c r="W292" i="1"/>
  <c r="W300" i="1"/>
  <c r="W307" i="1"/>
  <c r="W315" i="1"/>
  <c r="W316" i="1"/>
  <c r="W323" i="1"/>
  <c r="W331" i="1"/>
  <c r="W332" i="1"/>
  <c r="W339" i="1"/>
  <c r="W340" i="1"/>
  <c r="W347" i="1"/>
  <c r="W355" i="1"/>
  <c r="W356" i="1"/>
  <c r="W363" i="1"/>
  <c r="W364" i="1"/>
  <c r="W365" i="1"/>
  <c r="W371" i="1"/>
  <c r="W372" i="1"/>
  <c r="W379" i="1"/>
  <c r="W380" i="1"/>
  <c r="W387" i="1"/>
  <c r="W395" i="1"/>
  <c r="W396" i="1"/>
  <c r="W404" i="1"/>
  <c r="W411" i="1"/>
  <c r="W412" i="1"/>
  <c r="W419" i="1"/>
  <c r="W420" i="1"/>
  <c r="W428" i="1"/>
  <c r="W429" i="1"/>
  <c r="W435" i="1"/>
  <c r="W443" i="1"/>
  <c r="W444" i="1"/>
  <c r="W451" i="1"/>
  <c r="W475" i="1"/>
  <c r="W483" i="1"/>
  <c r="W484" i="1"/>
  <c r="W492" i="1"/>
  <c r="W507" i="1"/>
  <c r="W517" i="1"/>
  <c r="W523" i="1"/>
  <c r="W524" i="1"/>
  <c r="W531" i="1"/>
  <c r="W539" i="1"/>
  <c r="W571" i="1"/>
  <c r="W572" i="1"/>
  <c r="W579" i="1"/>
  <c r="W580" i="1"/>
  <c r="W611" i="1"/>
  <c r="W628" i="1"/>
  <c r="W636" i="1"/>
  <c r="W667" i="1"/>
  <c r="W676" i="1"/>
  <c r="W684" i="1"/>
  <c r="W692" i="1"/>
  <c r="W740" i="1"/>
  <c r="W748" i="1"/>
  <c r="W756" i="1"/>
  <c r="W804" i="1"/>
  <c r="W812" i="1"/>
  <c r="W828" i="1"/>
  <c r="W892" i="1"/>
  <c r="W908" i="1"/>
  <c r="W916" i="1"/>
  <c r="W964" i="1"/>
  <c r="X2" i="1" l="1"/>
</calcChain>
</file>

<file path=xl/sharedStrings.xml><?xml version="1.0" encoding="utf-8"?>
<sst xmlns="http://schemas.openxmlformats.org/spreadsheetml/2006/main" count="6624" uniqueCount="137">
  <si>
    <t>ID</t>
  </si>
  <si>
    <t>Age</t>
  </si>
  <si>
    <t>Sex</t>
  </si>
  <si>
    <t>Job</t>
  </si>
  <si>
    <t>Housing</t>
  </si>
  <si>
    <t>Saving accounts</t>
  </si>
  <si>
    <t>Checking account</t>
  </si>
  <si>
    <t>Credit amount</t>
  </si>
  <si>
    <t>Duration</t>
  </si>
  <si>
    <t>Purpose</t>
  </si>
  <si>
    <t>Risk</t>
  </si>
  <si>
    <t>male</t>
  </si>
  <si>
    <t>own</t>
  </si>
  <si>
    <t>NA</t>
  </si>
  <si>
    <t>little</t>
  </si>
  <si>
    <t>radio/TV</t>
  </si>
  <si>
    <t>good</t>
  </si>
  <si>
    <t>female</t>
  </si>
  <si>
    <t>moderate</t>
  </si>
  <si>
    <t>bad</t>
  </si>
  <si>
    <t>education</t>
  </si>
  <si>
    <t>free</t>
  </si>
  <si>
    <t>furniture/equipment</t>
  </si>
  <si>
    <t>car</t>
  </si>
  <si>
    <t>quite rich</t>
  </si>
  <si>
    <t>rent</t>
  </si>
  <si>
    <t>rich</t>
  </si>
  <si>
    <t>business</t>
  </si>
  <si>
    <t>domestic appliances</t>
  </si>
  <si>
    <t>repairs</t>
  </si>
  <si>
    <t>vacation/others</t>
  </si>
  <si>
    <t>P</t>
  </si>
  <si>
    <t>B1</t>
  </si>
  <si>
    <t>B2</t>
  </si>
  <si>
    <t>sex encode</t>
  </si>
  <si>
    <t>e-housing free</t>
  </si>
  <si>
    <t>e-houseing rent</t>
  </si>
  <si>
    <t>Part 1</t>
  </si>
  <si>
    <t xml:space="preserve">odds for default is </t>
  </si>
  <si>
    <t>P(default|home-owner)</t>
  </si>
  <si>
    <t>P(d|male)</t>
  </si>
  <si>
    <t>b0</t>
  </si>
  <si>
    <t>b1</t>
  </si>
  <si>
    <t>Quesiton 4</t>
  </si>
  <si>
    <t>predict</t>
  </si>
  <si>
    <t>SE</t>
  </si>
  <si>
    <t>sum of se</t>
  </si>
  <si>
    <t>unxonditional credit amount</t>
  </si>
  <si>
    <t>change by</t>
  </si>
  <si>
    <t>B3</t>
  </si>
  <si>
    <t>B4</t>
  </si>
  <si>
    <t>B5</t>
  </si>
  <si>
    <t>job1</t>
  </si>
  <si>
    <t>job2</t>
  </si>
  <si>
    <t>job3</t>
  </si>
  <si>
    <t>house free</t>
  </si>
  <si>
    <t>house rent</t>
  </si>
  <si>
    <t>predicted</t>
  </si>
  <si>
    <t>msa</t>
  </si>
  <si>
    <t>intercept</t>
  </si>
  <si>
    <t>see left side</t>
  </si>
  <si>
    <t>X'</t>
  </si>
  <si>
    <t>X'X</t>
  </si>
  <si>
    <t>significant</t>
  </si>
  <si>
    <t xml:space="preserve">Yes, it has only one test,should be more </t>
  </si>
  <si>
    <t>credit amount</t>
  </si>
  <si>
    <t>XB</t>
  </si>
  <si>
    <t>LL</t>
  </si>
  <si>
    <t>test positive</t>
  </si>
  <si>
    <t>test negative</t>
  </si>
  <si>
    <t>GINI</t>
  </si>
  <si>
    <t>part3</t>
  </si>
  <si>
    <t>overal</t>
  </si>
  <si>
    <t>owned</t>
  </si>
  <si>
    <t>PART II</t>
  </si>
  <si>
    <t xml:space="preserve"> increase 2.32%</t>
  </si>
  <si>
    <t>q5</t>
  </si>
  <si>
    <t>q1</t>
  </si>
  <si>
    <t>q2</t>
  </si>
  <si>
    <t>sum</t>
  </si>
  <si>
    <t>=</t>
  </si>
  <si>
    <t>β ̂=(X′ X)^(-1)  *( X′ Y)</t>
  </si>
  <si>
    <t>(X'X)^-1</t>
  </si>
  <si>
    <t>(X'X)^-1* X'</t>
  </si>
  <si>
    <t>(X'X)^-1* X' Y</t>
  </si>
  <si>
    <t>Beta</t>
  </si>
  <si>
    <t>beta</t>
  </si>
  <si>
    <t>estimate using beta</t>
  </si>
  <si>
    <t>MSA</t>
  </si>
  <si>
    <t>Error Var</t>
  </si>
  <si>
    <t>Var of Cov Matrix</t>
  </si>
  <si>
    <t>data for t-test</t>
  </si>
  <si>
    <t>T-test</t>
  </si>
  <si>
    <t>coef (significant)</t>
  </si>
  <si>
    <t>duration</t>
  </si>
  <si>
    <t>save account rich</t>
  </si>
  <si>
    <t>save- moderate</t>
  </si>
  <si>
    <t>predict =</t>
  </si>
  <si>
    <t>MAPE</t>
  </si>
  <si>
    <t>question 4 only include one variables, but question 12 include all the statistics significant variables. Part two's model are more reliable.</t>
  </si>
  <si>
    <t>partIII</t>
  </si>
  <si>
    <t>Age &gt;60</t>
  </si>
  <si>
    <t>risk encode</t>
  </si>
  <si>
    <t>response</t>
  </si>
  <si>
    <t>AGE&lt;21</t>
  </si>
  <si>
    <t>It has a big problem, the test data and train data are not alike, it might have very unsatisfactory  predict accuracy, because we are acutally using two group with exacly different variables distribution to do test and train.</t>
  </si>
  <si>
    <t>b6</t>
  </si>
  <si>
    <t>b7</t>
  </si>
  <si>
    <t>b8</t>
  </si>
  <si>
    <t>b9</t>
  </si>
  <si>
    <t>b10</t>
  </si>
  <si>
    <t>b11</t>
  </si>
  <si>
    <t>π</t>
  </si>
  <si>
    <t>ID = 8</t>
  </si>
  <si>
    <t>ID = 0</t>
  </si>
  <si>
    <t>Log likelyhood</t>
  </si>
  <si>
    <t>14&amp; 15</t>
  </si>
  <si>
    <t>positive</t>
  </si>
  <si>
    <t xml:space="preserve"> it is negative</t>
  </si>
  <si>
    <t>threshold = 0.5</t>
  </si>
  <si>
    <t>FALSE positive</t>
  </si>
  <si>
    <t>pi</t>
  </si>
  <si>
    <t>FALSE positive rate is more important in this case, because bank or financial institution will see very high positive rate on sample which age &gt;21, and it contains many "test positive but actually negative" samples.</t>
  </si>
  <si>
    <t>and that will make the bank miss many good customers.</t>
  </si>
  <si>
    <t>male default</t>
  </si>
  <si>
    <t>female default</t>
  </si>
  <si>
    <t>The logistic regression model is more reliable seems the variables in the data are all catagories variables, not numeric variables.</t>
  </si>
  <si>
    <t>(B)</t>
  </si>
  <si>
    <t>being a male will increase the odd of default to</t>
  </si>
  <si>
    <t>mean</t>
  </si>
  <si>
    <t>1:3 ,0:9</t>
  </si>
  <si>
    <t>1:21,0:9</t>
  </si>
  <si>
    <t>sex|not own</t>
  </si>
  <si>
    <t>People who owned house has higher probability to default, probabaly because they apply loan for the house</t>
  </si>
  <si>
    <t>reference data from column AG60</t>
  </si>
  <si>
    <t xml:space="preserve">Do partial erivatives we can get 0.00018 </t>
  </si>
  <si>
    <t>*Answer from left to right, then all thway to bottom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</si>
</sst>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
    <numFmt numFmtId="171" formatCode="0.00000"/>
    <numFmt numFmtId="172" formatCode="0.000000"/>
  </numFmts>
  <fonts count="25">
    <font>
      <sz val="11"/>
      <color theme="1"/>
      <name val="Calibri"/>
      <family val="2"/>
      <scheme val="minor"/>
    </font>
    <font>
      <sz val="12"/>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6"/>
      <color theme="1"/>
      <name val="Calibri"/>
      <family val="2"/>
      <scheme val="minor"/>
    </font>
    <font>
      <sz val="11"/>
      <color rgb="FF000000"/>
      <name val="Calibri"/>
      <family val="2"/>
      <scheme val="minor"/>
    </font>
    <font>
      <sz val="12"/>
      <color theme="1"/>
      <name val="Cambria Math"/>
      <family val="1"/>
    </font>
    <font>
      <sz val="24"/>
      <color theme="1"/>
      <name val="Cambria Math"/>
      <family val="1"/>
    </font>
    <font>
      <sz val="14"/>
      <color rgb="FF000000"/>
      <name val="Courier New"/>
      <family val="1"/>
    </font>
    <font>
      <sz val="12"/>
      <color theme="1"/>
      <name val="Calibri (Body)"/>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39997558519241921"/>
        <bgColor indexed="64"/>
      </patternFill>
    </fill>
    <fill>
      <patternFill patternType="solid">
        <fgColor rgb="FFFFFF00"/>
        <bgColor indexed="64"/>
      </patternFill>
    </fill>
    <fill>
      <patternFill patternType="solid">
        <fgColor rgb="FFFFC000"/>
        <bgColor indexed="64"/>
      </patternFill>
    </fill>
    <fill>
      <patternFill patternType="solid">
        <fgColor theme="5"/>
        <bgColor indexed="64"/>
      </patternFill>
    </fill>
    <fill>
      <patternFill patternType="solid">
        <fgColor rgb="FFED7D31"/>
        <bgColor rgb="FF000000"/>
      </patternFill>
    </fill>
    <fill>
      <patternFill patternType="solid">
        <fgColor theme="5" tint="-0.249977111117893"/>
        <bgColor indexed="64"/>
      </patternFill>
    </fill>
    <fill>
      <patternFill patternType="solid">
        <fgColor theme="5" tint="-0.249977111117893"/>
        <bgColor rgb="FF000000"/>
      </patternFill>
    </fill>
    <fill>
      <patternFill patternType="solid">
        <fgColor theme="7" tint="-0.249977111117893"/>
        <bgColor indexed="64"/>
      </patternFill>
    </fill>
  </fills>
  <borders count="2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2">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cellStyleXfs>
  <cellXfs count="91">
    <xf numFmtId="0" fontId="0" fillId="0" borderId="0" xfId="0"/>
    <xf numFmtId="0" fontId="0" fillId="0" borderId="10" xfId="0" applyBorder="1"/>
    <xf numFmtId="0" fontId="0" fillId="0" borderId="11" xfId="0" applyBorder="1"/>
    <xf numFmtId="9" fontId="0" fillId="0" borderId="11" xfId="0" applyNumberFormat="1" applyBorder="1"/>
    <xf numFmtId="0" fontId="0" fillId="0" borderId="12" xfId="0" applyBorder="1"/>
    <xf numFmtId="0" fontId="0" fillId="0" borderId="13" xfId="0" applyBorder="1"/>
    <xf numFmtId="0" fontId="0" fillId="0" borderId="0" xfId="0" applyBorder="1"/>
    <xf numFmtId="0" fontId="0" fillId="0" borderId="14" xfId="0" applyBorder="1"/>
    <xf numFmtId="0" fontId="0" fillId="0" borderId="15" xfId="0" applyBorder="1"/>
    <xf numFmtId="0" fontId="0" fillId="0" borderId="16" xfId="0" applyBorder="1"/>
    <xf numFmtId="0" fontId="0" fillId="0" borderId="17" xfId="0" applyBorder="1"/>
    <xf numFmtId="164" fontId="0" fillId="0" borderId="14" xfId="0" applyNumberFormat="1" applyBorder="1"/>
    <xf numFmtId="164" fontId="0" fillId="0" borderId="0" xfId="0" applyNumberFormat="1" applyBorder="1"/>
    <xf numFmtId="0" fontId="19" fillId="0" borderId="0" xfId="0" applyFont="1"/>
    <xf numFmtId="0" fontId="0" fillId="0" borderId="0" xfId="0" applyFill="1" applyBorder="1"/>
    <xf numFmtId="0" fontId="15" fillId="0" borderId="0" xfId="0" applyFont="1"/>
    <xf numFmtId="0" fontId="20" fillId="0" borderId="0" xfId="0" applyFont="1"/>
    <xf numFmtId="0" fontId="20" fillId="33" borderId="0" xfId="0" applyFont="1" applyFill="1"/>
    <xf numFmtId="0" fontId="0" fillId="33" borderId="0" xfId="0" applyFill="1"/>
    <xf numFmtId="0" fontId="0" fillId="34" borderId="0" xfId="0" applyFill="1"/>
    <xf numFmtId="0" fontId="21" fillId="0" borderId="0" xfId="0" applyFont="1" applyAlignment="1">
      <alignment horizontal="left" vertical="center" readingOrder="1"/>
    </xf>
    <xf numFmtId="0" fontId="1" fillId="0" borderId="0" xfId="0" applyFont="1"/>
    <xf numFmtId="0" fontId="20" fillId="0" borderId="0" xfId="0" applyFont="1" applyBorder="1"/>
    <xf numFmtId="0" fontId="20" fillId="0" borderId="0" xfId="0" applyFont="1" applyFill="1" applyBorder="1"/>
    <xf numFmtId="0" fontId="20" fillId="34" borderId="0" xfId="0" applyFont="1" applyFill="1" applyBorder="1"/>
    <xf numFmtId="20" fontId="0" fillId="0" borderId="0" xfId="0" applyNumberFormat="1"/>
    <xf numFmtId="0" fontId="19" fillId="34" borderId="0" xfId="0" applyFont="1" applyFill="1"/>
    <xf numFmtId="0" fontId="0" fillId="0" borderId="0" xfId="0" applyFill="1"/>
    <xf numFmtId="0" fontId="20" fillId="0" borderId="0" xfId="0" applyFont="1" applyFill="1"/>
    <xf numFmtId="0" fontId="20" fillId="0" borderId="0" xfId="0" applyFont="1" applyAlignment="1">
      <alignment horizontal="right"/>
    </xf>
    <xf numFmtId="0" fontId="15" fillId="0" borderId="0" xfId="0" applyFont="1" applyAlignment="1">
      <alignment horizontal="right"/>
    </xf>
    <xf numFmtId="0" fontId="22" fillId="0" borderId="0" xfId="0" applyFont="1" applyAlignment="1">
      <alignment horizontal="left" vertical="center" readingOrder="1"/>
    </xf>
    <xf numFmtId="0" fontId="0" fillId="0" borderId="18" xfId="0" applyBorder="1"/>
    <xf numFmtId="0" fontId="0" fillId="0" borderId="19" xfId="0" applyBorder="1"/>
    <xf numFmtId="0" fontId="0" fillId="0" borderId="20" xfId="0" applyBorder="1"/>
    <xf numFmtId="0" fontId="0" fillId="0" borderId="0" xfId="0" applyAlignment="1">
      <alignment horizontal="center"/>
    </xf>
    <xf numFmtId="0" fontId="0" fillId="0" borderId="21" xfId="0" applyBorder="1"/>
    <xf numFmtId="0" fontId="0" fillId="0" borderId="22" xfId="0" applyBorder="1"/>
    <xf numFmtId="0" fontId="0" fillId="0" borderId="23" xfId="0" applyBorder="1"/>
    <xf numFmtId="0" fontId="0" fillId="36" borderId="0" xfId="0" applyFill="1"/>
    <xf numFmtId="0" fontId="20" fillId="36" borderId="0" xfId="0" applyFont="1" applyFill="1" applyBorder="1"/>
    <xf numFmtId="0" fontId="0" fillId="36" borderId="0" xfId="0" applyFill="1" applyBorder="1"/>
    <xf numFmtId="0" fontId="15" fillId="0" borderId="0" xfId="0" applyFont="1" applyBorder="1"/>
    <xf numFmtId="0" fontId="0" fillId="0" borderId="0" xfId="0" applyBorder="1" applyAlignment="1">
      <alignment horizontal="center"/>
    </xf>
    <xf numFmtId="0" fontId="15" fillId="0" borderId="0" xfId="0" applyFont="1" applyBorder="1" applyAlignment="1">
      <alignment horizontal="center"/>
    </xf>
    <xf numFmtId="0" fontId="0" fillId="0" borderId="0" xfId="0" applyFont="1" applyBorder="1"/>
    <xf numFmtId="0" fontId="0" fillId="33" borderId="0" xfId="0" applyFill="1" applyBorder="1"/>
    <xf numFmtId="0" fontId="15" fillId="0" borderId="13" xfId="0" applyFont="1" applyBorder="1"/>
    <xf numFmtId="0" fontId="0" fillId="35" borderId="0" xfId="0" applyFill="1" applyBorder="1"/>
    <xf numFmtId="0" fontId="0" fillId="34" borderId="10" xfId="0" applyFill="1" applyBorder="1"/>
    <xf numFmtId="0" fontId="0" fillId="34" borderId="0" xfId="0" applyFill="1" applyBorder="1"/>
    <xf numFmtId="0" fontId="0" fillId="34" borderId="0" xfId="0" applyFill="1" applyAlignment="1">
      <alignment horizontal="left"/>
    </xf>
    <xf numFmtId="0" fontId="15" fillId="0" borderId="11" xfId="0" applyFont="1" applyBorder="1"/>
    <xf numFmtId="0" fontId="15" fillId="0" borderId="12" xfId="0" applyFont="1" applyBorder="1"/>
    <xf numFmtId="0" fontId="20" fillId="0" borderId="0" xfId="0" applyFont="1" applyAlignment="1">
      <alignment horizontal="center"/>
    </xf>
    <xf numFmtId="0" fontId="20" fillId="0" borderId="0" xfId="0" applyFont="1" applyBorder="1" applyAlignment="1">
      <alignment horizontal="center"/>
    </xf>
    <xf numFmtId="0" fontId="20" fillId="0" borderId="12" xfId="0" applyFont="1" applyBorder="1" applyAlignment="1">
      <alignment horizontal="center"/>
    </xf>
    <xf numFmtId="0" fontId="0" fillId="0" borderId="14" xfId="0" applyBorder="1" applyAlignment="1">
      <alignment horizontal="center"/>
    </xf>
    <xf numFmtId="0" fontId="20" fillId="0" borderId="14" xfId="0" applyFont="1" applyBorder="1" applyAlignment="1">
      <alignment horizontal="center"/>
    </xf>
    <xf numFmtId="0" fontId="20" fillId="0" borderId="17" xfId="0" applyFont="1" applyBorder="1" applyAlignment="1">
      <alignment horizontal="center"/>
    </xf>
    <xf numFmtId="0" fontId="15" fillId="0" borderId="0" xfId="0" applyFont="1" applyFill="1" applyBorder="1"/>
    <xf numFmtId="0" fontId="0" fillId="0" borderId="0" xfId="0" applyFont="1" applyFill="1" applyBorder="1"/>
    <xf numFmtId="0" fontId="15" fillId="0" borderId="0" xfId="0" applyFont="1" applyAlignment="1">
      <alignment horizontal="center"/>
    </xf>
    <xf numFmtId="0" fontId="20" fillId="37" borderId="0" xfId="0" applyFont="1" applyFill="1"/>
    <xf numFmtId="0" fontId="20" fillId="0" borderId="18" xfId="0" applyFont="1" applyBorder="1"/>
    <xf numFmtId="0" fontId="20" fillId="0" borderId="19" xfId="0" applyFont="1" applyBorder="1"/>
    <xf numFmtId="0" fontId="15" fillId="0" borderId="19" xfId="0" applyFont="1" applyBorder="1"/>
    <xf numFmtId="0" fontId="20" fillId="0" borderId="20" xfId="0" applyFont="1" applyBorder="1"/>
    <xf numFmtId="0" fontId="0" fillId="0" borderId="0" xfId="0" applyFill="1" applyAlignment="1">
      <alignment horizontal="center"/>
    </xf>
    <xf numFmtId="0" fontId="0" fillId="0" borderId="0" xfId="0" applyFill="1" applyAlignment="1">
      <alignment horizontal="left"/>
    </xf>
    <xf numFmtId="0" fontId="0" fillId="0" borderId="0" xfId="0" applyAlignment="1"/>
    <xf numFmtId="0" fontId="0" fillId="0" borderId="11" xfId="0" applyFont="1" applyBorder="1"/>
    <xf numFmtId="0" fontId="20" fillId="38" borderId="0" xfId="0" applyFont="1" applyFill="1"/>
    <xf numFmtId="0" fontId="20" fillId="39" borderId="0" xfId="0" applyFont="1" applyFill="1"/>
    <xf numFmtId="0" fontId="20" fillId="38" borderId="0" xfId="0" applyFont="1" applyFill="1" applyBorder="1"/>
    <xf numFmtId="171" fontId="20" fillId="0" borderId="0" xfId="0" applyNumberFormat="1" applyFont="1" applyBorder="1"/>
    <xf numFmtId="172" fontId="20" fillId="0" borderId="0" xfId="0" applyNumberFormat="1" applyFont="1" applyBorder="1"/>
    <xf numFmtId="171" fontId="23" fillId="0" borderId="0" xfId="0" applyNumberFormat="1" applyFont="1"/>
    <xf numFmtId="0" fontId="23" fillId="0" borderId="0" xfId="0" applyNumberFormat="1" applyFont="1"/>
    <xf numFmtId="172" fontId="23" fillId="0" borderId="0" xfId="0" applyNumberFormat="1" applyFont="1"/>
    <xf numFmtId="9" fontId="0" fillId="0" borderId="0" xfId="0" applyNumberFormat="1"/>
    <xf numFmtId="0" fontId="0" fillId="0" borderId="0" xfId="0" applyAlignment="1">
      <alignment vertical="top" shrinkToFit="1"/>
    </xf>
    <xf numFmtId="0" fontId="24" fillId="0" borderId="0" xfId="0" applyFont="1" applyAlignment="1">
      <alignment vertical="top" shrinkToFit="1"/>
    </xf>
    <xf numFmtId="0" fontId="20" fillId="40" borderId="0" xfId="0" applyFont="1" applyFill="1" applyAlignment="1">
      <alignment horizontal="right"/>
    </xf>
    <xf numFmtId="0" fontId="15" fillId="0" borderId="0" xfId="0" applyFont="1" applyFill="1"/>
    <xf numFmtId="0" fontId="20" fillId="0" borderId="0" xfId="0" applyFont="1" applyFill="1" applyAlignment="1">
      <alignment horizontal="right"/>
    </xf>
    <xf numFmtId="0" fontId="20" fillId="0" borderId="0" xfId="0" applyFont="1" applyFill="1" applyBorder="1" applyAlignment="1">
      <alignment horizontal="center"/>
    </xf>
    <xf numFmtId="0" fontId="20" fillId="0" borderId="15" xfId="0" applyFont="1" applyFill="1" applyBorder="1" applyAlignment="1">
      <alignment horizontal="center"/>
    </xf>
    <xf numFmtId="0" fontId="15" fillId="0" borderId="10" xfId="0" applyFont="1" applyBorder="1" applyAlignment="1">
      <alignment horizontal="center"/>
    </xf>
    <xf numFmtId="0" fontId="0" fillId="0" borderId="11" xfId="0" applyBorder="1" applyAlignment="1">
      <alignment horizontal="center"/>
    </xf>
    <xf numFmtId="0" fontId="0" fillId="0" borderId="16" xfId="0" applyBorder="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52</xdr:col>
      <xdr:colOff>0</xdr:colOff>
      <xdr:row>15</xdr:row>
      <xdr:rowOff>0</xdr:rowOff>
    </xdr:from>
    <xdr:to>
      <xdr:col>52</xdr:col>
      <xdr:colOff>635000</xdr:colOff>
      <xdr:row>15</xdr:row>
      <xdr:rowOff>177800</xdr:rowOff>
    </xdr:to>
    <xdr:pic>
      <xdr:nvPicPr>
        <xdr:cNvPr id="3" name="Picture 2">
          <a:extLst>
            <a:ext uri="{FF2B5EF4-FFF2-40B4-BE49-F238E27FC236}">
              <a16:creationId xmlns:a16="http://schemas.microsoft.com/office/drawing/2014/main" id="{C2B71909-E45F-1D4B-98AB-921F1DFF30BE}"/>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46799500" y="3124200"/>
          <a:ext cx="635000" cy="177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63</xdr:col>
      <xdr:colOff>203200</xdr:colOff>
      <xdr:row>28</xdr:row>
      <xdr:rowOff>177800</xdr:rowOff>
    </xdr:from>
    <xdr:to>
      <xdr:col>63</xdr:col>
      <xdr:colOff>264160</xdr:colOff>
      <xdr:row>32</xdr:row>
      <xdr:rowOff>19466</xdr:rowOff>
    </xdr:to>
    <xdr:cxnSp macro="">
      <xdr:nvCxnSpPr>
        <xdr:cNvPr id="4" name="Straight Arrow Connector 3">
          <a:extLst>
            <a:ext uri="{FF2B5EF4-FFF2-40B4-BE49-F238E27FC236}">
              <a16:creationId xmlns:a16="http://schemas.microsoft.com/office/drawing/2014/main" id="{8F9B4752-DA7E-ED44-8858-E64B330FE09D}"/>
            </a:ext>
          </a:extLst>
        </xdr:cNvPr>
        <xdr:cNvCxnSpPr/>
      </xdr:nvCxnSpPr>
      <xdr:spPr>
        <a:xfrm flipV="1">
          <a:off x="56083200" y="5778500"/>
          <a:ext cx="60960" cy="60366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38100</xdr:colOff>
      <xdr:row>117</xdr:row>
      <xdr:rowOff>127000</xdr:rowOff>
    </xdr:from>
    <xdr:to>
      <xdr:col>24</xdr:col>
      <xdr:colOff>457200</xdr:colOff>
      <xdr:row>119</xdr:row>
      <xdr:rowOff>25400</xdr:rowOff>
    </xdr:to>
    <xdr:cxnSp macro="">
      <xdr:nvCxnSpPr>
        <xdr:cNvPr id="6" name="Straight Arrow Connector 5">
          <a:extLst>
            <a:ext uri="{FF2B5EF4-FFF2-40B4-BE49-F238E27FC236}">
              <a16:creationId xmlns:a16="http://schemas.microsoft.com/office/drawing/2014/main" id="{7BB92027-44C9-A044-AD5B-4C6C30433DE1}"/>
            </a:ext>
          </a:extLst>
        </xdr:cNvPr>
        <xdr:cNvCxnSpPr/>
      </xdr:nvCxnSpPr>
      <xdr:spPr>
        <a:xfrm flipH="1">
          <a:off x="21056600" y="22847300"/>
          <a:ext cx="1536700" cy="279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127000</xdr:colOff>
      <xdr:row>147</xdr:row>
      <xdr:rowOff>152400</xdr:rowOff>
    </xdr:from>
    <xdr:to>
      <xdr:col>24</xdr:col>
      <xdr:colOff>914400</xdr:colOff>
      <xdr:row>148</xdr:row>
      <xdr:rowOff>114300</xdr:rowOff>
    </xdr:to>
    <xdr:cxnSp macro="">
      <xdr:nvCxnSpPr>
        <xdr:cNvPr id="10" name="Straight Arrow Connector 9">
          <a:extLst>
            <a:ext uri="{FF2B5EF4-FFF2-40B4-BE49-F238E27FC236}">
              <a16:creationId xmlns:a16="http://schemas.microsoft.com/office/drawing/2014/main" id="{87A2A0B0-1816-8743-BFC0-9D4F35E51380}"/>
            </a:ext>
          </a:extLst>
        </xdr:cNvPr>
        <xdr:cNvCxnSpPr/>
      </xdr:nvCxnSpPr>
      <xdr:spPr>
        <a:xfrm flipH="1">
          <a:off x="21145500" y="28587700"/>
          <a:ext cx="190500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006"/>
  <sheetViews>
    <sheetView topLeftCell="A287" workbookViewId="0">
      <selection activeCell="P39" sqref="P39"/>
    </sheetView>
  </sheetViews>
  <sheetFormatPr baseColWidth="10" defaultColWidth="8.83203125" defaultRowHeight="15"/>
  <cols>
    <col min="6" max="6" width="15.1640625" customWidth="1"/>
    <col min="7" max="7" width="17.83203125" customWidth="1"/>
    <col min="11" max="11" width="11.5" customWidth="1"/>
    <col min="13" max="13" width="14.5" customWidth="1"/>
    <col min="14" max="14" width="8.83203125" customWidth="1"/>
    <col min="19" max="19" width="15.5" customWidth="1"/>
    <col min="23" max="23" width="9.1640625" bestFit="1" customWidth="1"/>
    <col min="24" max="24" width="22.1640625" customWidth="1"/>
    <col min="25" max="25" width="9.1640625" bestFit="1" customWidth="1"/>
  </cols>
  <sheetData>
    <row r="1" spans="1:24">
      <c r="A1" t="s">
        <v>0</v>
      </c>
      <c r="B1" s="15" t="s">
        <v>1</v>
      </c>
      <c r="C1" t="s">
        <v>34</v>
      </c>
      <c r="D1" t="s">
        <v>2</v>
      </c>
      <c r="E1" s="15" t="s">
        <v>3</v>
      </c>
      <c r="F1" t="s">
        <v>35</v>
      </c>
      <c r="G1" t="s">
        <v>36</v>
      </c>
      <c r="H1" s="15" t="s">
        <v>4</v>
      </c>
      <c r="I1" t="s">
        <v>5</v>
      </c>
      <c r="J1" s="15" t="s">
        <v>6</v>
      </c>
      <c r="K1" t="s">
        <v>7</v>
      </c>
      <c r="L1" s="15" t="s">
        <v>8</v>
      </c>
      <c r="M1" t="s">
        <v>9</v>
      </c>
      <c r="N1" t="s">
        <v>10</v>
      </c>
      <c r="Q1" t="s">
        <v>31</v>
      </c>
      <c r="V1" t="s">
        <v>44</v>
      </c>
      <c r="W1" t="s">
        <v>45</v>
      </c>
      <c r="X1" t="s">
        <v>46</v>
      </c>
    </row>
    <row r="2" spans="1:24">
      <c r="A2">
        <v>536</v>
      </c>
      <c r="B2">
        <v>75</v>
      </c>
      <c r="C2">
        <v>0</v>
      </c>
      <c r="D2" t="s">
        <v>17</v>
      </c>
      <c r="E2">
        <v>3</v>
      </c>
      <c r="F2">
        <v>0</v>
      </c>
      <c r="G2">
        <v>0</v>
      </c>
      <c r="H2" t="s">
        <v>12</v>
      </c>
      <c r="I2" t="s">
        <v>13</v>
      </c>
      <c r="J2" t="s">
        <v>14</v>
      </c>
      <c r="K2">
        <v>1374</v>
      </c>
      <c r="L2">
        <v>6</v>
      </c>
      <c r="M2" t="s">
        <v>23</v>
      </c>
      <c r="N2" t="s">
        <v>16</v>
      </c>
      <c r="V2">
        <f>T$10+L2*U$10</f>
        <v>1091.0010407913264</v>
      </c>
      <c r="W2">
        <f>(V2-K2)^2</f>
        <v>80088.410913192492</v>
      </c>
      <c r="X2">
        <f>SUM(W2:W1001)</f>
        <v>4850706432.9369421</v>
      </c>
    </row>
    <row r="3" spans="1:24">
      <c r="A3">
        <v>330</v>
      </c>
      <c r="B3">
        <v>75</v>
      </c>
      <c r="C3">
        <v>1</v>
      </c>
      <c r="D3" t="s">
        <v>11</v>
      </c>
      <c r="E3">
        <v>3</v>
      </c>
      <c r="F3">
        <v>1</v>
      </c>
      <c r="G3">
        <v>0</v>
      </c>
      <c r="H3" t="s">
        <v>21</v>
      </c>
      <c r="I3" t="s">
        <v>14</v>
      </c>
      <c r="J3" t="s">
        <v>14</v>
      </c>
      <c r="K3">
        <v>6615</v>
      </c>
      <c r="L3">
        <v>24</v>
      </c>
      <c r="M3" t="s">
        <v>23</v>
      </c>
      <c r="N3" t="s">
        <v>16</v>
      </c>
      <c r="R3">
        <f>AVERAGE(K2:K1001)</f>
        <v>3271.2579999999998</v>
      </c>
      <c r="V3">
        <f t="shared" ref="V3:V66" si="0">T$10+L3*U$10</f>
        <v>3724.3401925541111</v>
      </c>
      <c r="W3">
        <f>(V3-K3)^2</f>
        <v>8355914.1223831037</v>
      </c>
    </row>
    <row r="4" spans="1:24">
      <c r="A4">
        <v>186</v>
      </c>
      <c r="B4">
        <v>74</v>
      </c>
      <c r="C4">
        <v>0</v>
      </c>
      <c r="D4" t="s">
        <v>17</v>
      </c>
      <c r="E4">
        <v>3</v>
      </c>
      <c r="F4">
        <v>1</v>
      </c>
      <c r="G4">
        <v>0</v>
      </c>
      <c r="H4" t="s">
        <v>21</v>
      </c>
      <c r="I4" t="s">
        <v>14</v>
      </c>
      <c r="J4" t="s">
        <v>18</v>
      </c>
      <c r="K4">
        <v>5129</v>
      </c>
      <c r="L4">
        <v>9</v>
      </c>
      <c r="M4" t="s">
        <v>23</v>
      </c>
      <c r="N4" t="s">
        <v>19</v>
      </c>
      <c r="V4">
        <f t="shared" si="0"/>
        <v>1529.8908994184571</v>
      </c>
      <c r="W4">
        <f t="shared" ref="W4:W66" si="1">(V4-K4)^2</f>
        <v>12953586.317888882</v>
      </c>
    </row>
    <row r="5" spans="1:24">
      <c r="A5">
        <v>756</v>
      </c>
      <c r="B5">
        <v>74</v>
      </c>
      <c r="C5">
        <v>1</v>
      </c>
      <c r="D5" t="s">
        <v>11</v>
      </c>
      <c r="E5">
        <v>0</v>
      </c>
      <c r="F5">
        <v>0</v>
      </c>
      <c r="G5">
        <v>0</v>
      </c>
      <c r="H5" t="s">
        <v>12</v>
      </c>
      <c r="I5" t="s">
        <v>14</v>
      </c>
      <c r="J5" t="s">
        <v>26</v>
      </c>
      <c r="K5">
        <v>1299</v>
      </c>
      <c r="L5">
        <v>6</v>
      </c>
      <c r="M5" t="s">
        <v>23</v>
      </c>
      <c r="N5" t="s">
        <v>16</v>
      </c>
      <c r="V5">
        <f t="shared" si="0"/>
        <v>1091.0010407913264</v>
      </c>
      <c r="W5">
        <f t="shared" si="1"/>
        <v>43263.567031891449</v>
      </c>
    </row>
    <row r="6" spans="1:24">
      <c r="A6">
        <v>430</v>
      </c>
      <c r="B6">
        <v>74</v>
      </c>
      <c r="C6">
        <v>1</v>
      </c>
      <c r="D6" t="s">
        <v>11</v>
      </c>
      <c r="E6">
        <v>1</v>
      </c>
      <c r="F6">
        <v>0</v>
      </c>
      <c r="G6">
        <v>0</v>
      </c>
      <c r="H6" t="s">
        <v>12</v>
      </c>
      <c r="I6" t="s">
        <v>14</v>
      </c>
      <c r="J6" t="s">
        <v>13</v>
      </c>
      <c r="K6">
        <v>3448</v>
      </c>
      <c r="L6">
        <v>5</v>
      </c>
      <c r="M6" t="s">
        <v>27</v>
      </c>
      <c r="N6" t="s">
        <v>16</v>
      </c>
      <c r="V6">
        <f t="shared" si="0"/>
        <v>944.7044212489493</v>
      </c>
      <c r="W6">
        <f t="shared" si="1"/>
        <v>6266488.7545945588</v>
      </c>
    </row>
    <row r="7" spans="1:24">
      <c r="A7">
        <v>606</v>
      </c>
      <c r="B7">
        <v>74</v>
      </c>
      <c r="C7">
        <v>1</v>
      </c>
      <c r="D7" t="s">
        <v>11</v>
      </c>
      <c r="E7">
        <v>3</v>
      </c>
      <c r="F7">
        <v>0</v>
      </c>
      <c r="G7">
        <v>0</v>
      </c>
      <c r="H7" t="s">
        <v>12</v>
      </c>
      <c r="I7" t="s">
        <v>14</v>
      </c>
      <c r="J7" t="s">
        <v>13</v>
      </c>
      <c r="K7">
        <v>4526</v>
      </c>
      <c r="L7">
        <v>24</v>
      </c>
      <c r="M7" t="s">
        <v>27</v>
      </c>
      <c r="N7" t="s">
        <v>16</v>
      </c>
      <c r="V7">
        <f t="shared" si="0"/>
        <v>3724.3401925541111</v>
      </c>
      <c r="W7">
        <f t="shared" si="1"/>
        <v>642658.44687417964</v>
      </c>
    </row>
    <row r="8" spans="1:24">
      <c r="A8">
        <v>163</v>
      </c>
      <c r="B8">
        <v>70</v>
      </c>
      <c r="C8">
        <v>1</v>
      </c>
      <c r="D8" t="s">
        <v>11</v>
      </c>
      <c r="E8">
        <v>3</v>
      </c>
      <c r="F8">
        <v>1</v>
      </c>
      <c r="G8">
        <v>0</v>
      </c>
      <c r="H8" t="s">
        <v>21</v>
      </c>
      <c r="I8" t="s">
        <v>14</v>
      </c>
      <c r="J8" t="s">
        <v>18</v>
      </c>
      <c r="K8">
        <v>7308</v>
      </c>
      <c r="L8">
        <v>10</v>
      </c>
      <c r="M8" t="s">
        <v>23</v>
      </c>
      <c r="N8" t="s">
        <v>16</v>
      </c>
      <c r="V8">
        <f t="shared" si="0"/>
        <v>1676.187518960834</v>
      </c>
      <c r="W8">
        <f t="shared" si="1"/>
        <v>31717311.82158852</v>
      </c>
    </row>
    <row r="9" spans="1:24">
      <c r="A9">
        <v>187</v>
      </c>
      <c r="B9">
        <v>68</v>
      </c>
      <c r="C9">
        <v>1</v>
      </c>
      <c r="D9" t="s">
        <v>11</v>
      </c>
      <c r="E9">
        <v>0</v>
      </c>
      <c r="F9">
        <v>1</v>
      </c>
      <c r="G9">
        <v>0</v>
      </c>
      <c r="H9" t="s">
        <v>21</v>
      </c>
      <c r="I9" t="s">
        <v>14</v>
      </c>
      <c r="J9" t="s">
        <v>18</v>
      </c>
      <c r="K9">
        <v>1175</v>
      </c>
      <c r="L9">
        <v>16</v>
      </c>
      <c r="M9" t="s">
        <v>23</v>
      </c>
      <c r="N9" t="s">
        <v>16</v>
      </c>
      <c r="T9" t="s">
        <v>41</v>
      </c>
      <c r="U9" t="s">
        <v>42</v>
      </c>
      <c r="V9">
        <f t="shared" si="0"/>
        <v>2553.9672362150955</v>
      </c>
      <c r="W9">
        <f t="shared" si="1"/>
        <v>1901550.6385546988</v>
      </c>
    </row>
    <row r="10" spans="1:24" ht="21">
      <c r="A10">
        <v>846</v>
      </c>
      <c r="B10">
        <v>68</v>
      </c>
      <c r="C10">
        <v>1</v>
      </c>
      <c r="D10" t="s">
        <v>11</v>
      </c>
      <c r="E10">
        <v>2</v>
      </c>
      <c r="F10">
        <v>0</v>
      </c>
      <c r="G10">
        <v>1</v>
      </c>
      <c r="H10" t="s">
        <v>25</v>
      </c>
      <c r="I10" t="s">
        <v>13</v>
      </c>
      <c r="J10" t="s">
        <v>13</v>
      </c>
      <c r="K10">
        <v>6761</v>
      </c>
      <c r="L10">
        <v>18</v>
      </c>
      <c r="M10" t="s">
        <v>23</v>
      </c>
      <c r="N10" t="s">
        <v>19</v>
      </c>
      <c r="S10" s="13" t="s">
        <v>43</v>
      </c>
      <c r="T10">
        <v>213.22132353706473</v>
      </c>
      <c r="U10">
        <v>146.29661954237693</v>
      </c>
      <c r="V10">
        <f t="shared" si="0"/>
        <v>2846.5604752998493</v>
      </c>
      <c r="W10">
        <f t="shared" si="1"/>
        <v>15322836.792534743</v>
      </c>
    </row>
    <row r="11" spans="1:24">
      <c r="A11">
        <v>917</v>
      </c>
      <c r="B11">
        <v>68</v>
      </c>
      <c r="C11">
        <v>1</v>
      </c>
      <c r="D11" t="s">
        <v>11</v>
      </c>
      <c r="E11">
        <v>3</v>
      </c>
      <c r="F11">
        <v>0</v>
      </c>
      <c r="G11">
        <v>0</v>
      </c>
      <c r="H11" t="s">
        <v>12</v>
      </c>
      <c r="I11" t="s">
        <v>14</v>
      </c>
      <c r="J11" t="s">
        <v>14</v>
      </c>
      <c r="K11">
        <v>14896</v>
      </c>
      <c r="L11">
        <v>6</v>
      </c>
      <c r="M11" t="s">
        <v>23</v>
      </c>
      <c r="N11" t="s">
        <v>19</v>
      </c>
      <c r="V11">
        <f t="shared" si="0"/>
        <v>1091.0010407913264</v>
      </c>
      <c r="W11">
        <f t="shared" si="1"/>
        <v>190577996.26375255</v>
      </c>
    </row>
    <row r="12" spans="1:24">
      <c r="A12">
        <v>554</v>
      </c>
      <c r="B12">
        <v>67</v>
      </c>
      <c r="C12">
        <v>0</v>
      </c>
      <c r="D12" t="s">
        <v>17</v>
      </c>
      <c r="E12">
        <v>3</v>
      </c>
      <c r="F12">
        <v>0</v>
      </c>
      <c r="G12">
        <v>0</v>
      </c>
      <c r="H12" t="s">
        <v>12</v>
      </c>
      <c r="I12" t="s">
        <v>14</v>
      </c>
      <c r="J12" t="s">
        <v>18</v>
      </c>
      <c r="K12">
        <v>1199</v>
      </c>
      <c r="L12">
        <v>9</v>
      </c>
      <c r="M12" t="s">
        <v>20</v>
      </c>
      <c r="N12" t="s">
        <v>16</v>
      </c>
      <c r="V12">
        <f t="shared" si="0"/>
        <v>1529.8908994184571</v>
      </c>
      <c r="W12">
        <f t="shared" si="1"/>
        <v>109488.78731795552</v>
      </c>
    </row>
    <row r="13" spans="1:24">
      <c r="A13">
        <v>779</v>
      </c>
      <c r="B13">
        <v>67</v>
      </c>
      <c r="C13">
        <v>0</v>
      </c>
      <c r="D13" t="s">
        <v>17</v>
      </c>
      <c r="E13">
        <v>2</v>
      </c>
      <c r="F13">
        <v>0</v>
      </c>
      <c r="G13">
        <v>0</v>
      </c>
      <c r="H13" t="s">
        <v>12</v>
      </c>
      <c r="I13" t="s">
        <v>14</v>
      </c>
      <c r="J13" t="s">
        <v>18</v>
      </c>
      <c r="K13">
        <v>3872</v>
      </c>
      <c r="L13">
        <v>18</v>
      </c>
      <c r="M13" t="s">
        <v>29</v>
      </c>
      <c r="N13" t="s">
        <v>16</v>
      </c>
      <c r="P13" t="s">
        <v>77</v>
      </c>
      <c r="V13">
        <f t="shared" si="0"/>
        <v>2846.5604752998493</v>
      </c>
      <c r="W13">
        <f t="shared" si="1"/>
        <v>1051526.2188172711</v>
      </c>
    </row>
    <row r="14" spans="1:24">
      <c r="A14">
        <v>0</v>
      </c>
      <c r="B14">
        <v>67</v>
      </c>
      <c r="C14">
        <v>1</v>
      </c>
      <c r="D14" t="s">
        <v>11</v>
      </c>
      <c r="E14">
        <v>2</v>
      </c>
      <c r="F14">
        <v>0</v>
      </c>
      <c r="G14">
        <v>0</v>
      </c>
      <c r="H14" t="s">
        <v>12</v>
      </c>
      <c r="I14" t="s">
        <v>13</v>
      </c>
      <c r="J14" t="s">
        <v>14</v>
      </c>
      <c r="K14">
        <v>1169</v>
      </c>
      <c r="L14">
        <v>6</v>
      </c>
      <c r="M14" t="s">
        <v>15</v>
      </c>
      <c r="N14" t="s">
        <v>16</v>
      </c>
      <c r="Q14" s="19" t="s">
        <v>16</v>
      </c>
      <c r="V14">
        <f t="shared" si="0"/>
        <v>1091.0010407913264</v>
      </c>
      <c r="W14">
        <f t="shared" si="1"/>
        <v>6083.8376376363231</v>
      </c>
    </row>
    <row r="15" spans="1:24">
      <c r="A15">
        <v>723</v>
      </c>
      <c r="B15">
        <v>66</v>
      </c>
      <c r="C15">
        <v>0</v>
      </c>
      <c r="D15" t="s">
        <v>17</v>
      </c>
      <c r="E15">
        <v>1</v>
      </c>
      <c r="F15">
        <v>0</v>
      </c>
      <c r="G15">
        <v>0</v>
      </c>
      <c r="H15" t="s">
        <v>12</v>
      </c>
      <c r="I15" t="s">
        <v>24</v>
      </c>
      <c r="J15" t="s">
        <v>18</v>
      </c>
      <c r="K15">
        <v>790</v>
      </c>
      <c r="L15">
        <v>9</v>
      </c>
      <c r="M15" t="s">
        <v>15</v>
      </c>
      <c r="N15" t="s">
        <v>16</v>
      </c>
      <c r="Q15">
        <f>COUNTIF(N2:N1001,Q14)</f>
        <v>700</v>
      </c>
      <c r="V15">
        <f t="shared" si="0"/>
        <v>1529.8908994184571</v>
      </c>
      <c r="W15">
        <f t="shared" si="1"/>
        <v>547438.54304225347</v>
      </c>
    </row>
    <row r="16" spans="1:24">
      <c r="A16">
        <v>774</v>
      </c>
      <c r="B16">
        <v>66</v>
      </c>
      <c r="C16">
        <v>1</v>
      </c>
      <c r="D16" t="s">
        <v>11</v>
      </c>
      <c r="E16">
        <v>0</v>
      </c>
      <c r="F16">
        <v>1</v>
      </c>
      <c r="G16">
        <v>0</v>
      </c>
      <c r="H16" t="s">
        <v>21</v>
      </c>
      <c r="I16" t="s">
        <v>24</v>
      </c>
      <c r="J16" t="s">
        <v>26</v>
      </c>
      <c r="K16">
        <v>1480</v>
      </c>
      <c r="L16">
        <v>12</v>
      </c>
      <c r="M16" t="s">
        <v>23</v>
      </c>
      <c r="N16" t="s">
        <v>16</v>
      </c>
      <c r="Q16" s="19" t="s">
        <v>19</v>
      </c>
      <c r="V16">
        <f t="shared" si="0"/>
        <v>1968.7807580455881</v>
      </c>
      <c r="W16">
        <f t="shared" si="1"/>
        <v>238906.62943561972</v>
      </c>
    </row>
    <row r="17" spans="1:23">
      <c r="A17">
        <v>75</v>
      </c>
      <c r="B17">
        <v>66</v>
      </c>
      <c r="C17">
        <v>1</v>
      </c>
      <c r="D17" t="s">
        <v>11</v>
      </c>
      <c r="E17">
        <v>3</v>
      </c>
      <c r="F17">
        <v>1</v>
      </c>
      <c r="G17">
        <v>0</v>
      </c>
      <c r="H17" t="s">
        <v>21</v>
      </c>
      <c r="I17" t="s">
        <v>14</v>
      </c>
      <c r="J17" t="s">
        <v>14</v>
      </c>
      <c r="K17">
        <v>1526</v>
      </c>
      <c r="L17">
        <v>12</v>
      </c>
      <c r="M17" t="s">
        <v>23</v>
      </c>
      <c r="N17" t="s">
        <v>16</v>
      </c>
      <c r="Q17">
        <f>COUNTIF(N2:N1001,Q16)</f>
        <v>300</v>
      </c>
      <c r="V17">
        <f t="shared" si="0"/>
        <v>1968.7807580455881</v>
      </c>
      <c r="W17">
        <f t="shared" si="1"/>
        <v>196054.79969542561</v>
      </c>
    </row>
    <row r="18" spans="1:23">
      <c r="A18">
        <v>137</v>
      </c>
      <c r="B18">
        <v>66</v>
      </c>
      <c r="C18">
        <v>1</v>
      </c>
      <c r="D18" t="s">
        <v>11</v>
      </c>
      <c r="E18">
        <v>1</v>
      </c>
      <c r="F18">
        <v>0</v>
      </c>
      <c r="G18">
        <v>0</v>
      </c>
      <c r="H18" t="s">
        <v>12</v>
      </c>
      <c r="I18" t="s">
        <v>24</v>
      </c>
      <c r="J18" t="s">
        <v>18</v>
      </c>
      <c r="K18">
        <v>766</v>
      </c>
      <c r="L18">
        <v>12</v>
      </c>
      <c r="M18" t="s">
        <v>15</v>
      </c>
      <c r="N18" t="s">
        <v>19</v>
      </c>
      <c r="V18">
        <f t="shared" si="0"/>
        <v>1968.7807580455881</v>
      </c>
      <c r="W18">
        <f t="shared" si="1"/>
        <v>1446681.5519247195</v>
      </c>
    </row>
    <row r="19" spans="1:23">
      <c r="A19">
        <v>213</v>
      </c>
      <c r="B19">
        <v>66</v>
      </c>
      <c r="C19">
        <v>1</v>
      </c>
      <c r="D19" t="s">
        <v>11</v>
      </c>
      <c r="E19">
        <v>3</v>
      </c>
      <c r="F19">
        <v>0</v>
      </c>
      <c r="G19">
        <v>0</v>
      </c>
      <c r="H19" t="s">
        <v>12</v>
      </c>
      <c r="I19" t="s">
        <v>14</v>
      </c>
      <c r="J19" t="s">
        <v>26</v>
      </c>
      <c r="K19">
        <v>1908</v>
      </c>
      <c r="L19">
        <v>30</v>
      </c>
      <c r="M19" t="s">
        <v>27</v>
      </c>
      <c r="N19" t="s">
        <v>19</v>
      </c>
      <c r="O19" t="s">
        <v>78</v>
      </c>
      <c r="V19">
        <f t="shared" si="0"/>
        <v>4602.1199098083725</v>
      </c>
      <c r="W19">
        <f t="shared" si="1"/>
        <v>7258282.0884258738</v>
      </c>
    </row>
    <row r="20" spans="1:23">
      <c r="A20">
        <v>883</v>
      </c>
      <c r="B20">
        <v>65</v>
      </c>
      <c r="C20">
        <v>0</v>
      </c>
      <c r="D20" t="s">
        <v>17</v>
      </c>
      <c r="E20">
        <v>0</v>
      </c>
      <c r="F20">
        <v>0</v>
      </c>
      <c r="G20">
        <v>0</v>
      </c>
      <c r="H20" t="s">
        <v>12</v>
      </c>
      <c r="I20" t="s">
        <v>14</v>
      </c>
      <c r="J20" t="s">
        <v>13</v>
      </c>
      <c r="K20">
        <v>1098</v>
      </c>
      <c r="L20">
        <v>18</v>
      </c>
      <c r="M20" t="s">
        <v>15</v>
      </c>
      <c r="N20" t="s">
        <v>16</v>
      </c>
      <c r="P20" s="1" t="s">
        <v>11</v>
      </c>
      <c r="Q20" s="2" t="s">
        <v>16</v>
      </c>
      <c r="R20" s="2"/>
      <c r="S20" s="4"/>
      <c r="V20">
        <f t="shared" si="0"/>
        <v>2846.5604752998493</v>
      </c>
      <c r="W20">
        <f t="shared" si="1"/>
        <v>3057463.7357808347</v>
      </c>
    </row>
    <row r="21" spans="1:23">
      <c r="A21">
        <v>179</v>
      </c>
      <c r="B21">
        <v>65</v>
      </c>
      <c r="C21">
        <v>1</v>
      </c>
      <c r="D21" t="s">
        <v>11</v>
      </c>
      <c r="E21">
        <v>2</v>
      </c>
      <c r="F21">
        <v>0</v>
      </c>
      <c r="G21">
        <v>0</v>
      </c>
      <c r="H21" t="s">
        <v>12</v>
      </c>
      <c r="I21" t="s">
        <v>14</v>
      </c>
      <c r="J21" t="s">
        <v>14</v>
      </c>
      <c r="K21">
        <v>571</v>
      </c>
      <c r="L21">
        <v>21</v>
      </c>
      <c r="M21" t="s">
        <v>23</v>
      </c>
      <c r="N21" t="s">
        <v>16</v>
      </c>
      <c r="P21" s="5"/>
      <c r="Q21" s="6">
        <f>COUNTIF(N312:N810,Q20)</f>
        <v>359</v>
      </c>
      <c r="R21" s="6"/>
      <c r="S21" s="7"/>
      <c r="V21">
        <f t="shared" si="0"/>
        <v>3285.45033392698</v>
      </c>
      <c r="W21">
        <f t="shared" si="1"/>
        <v>7368240.6153562926</v>
      </c>
    </row>
    <row r="22" spans="1:23">
      <c r="A22">
        <v>807</v>
      </c>
      <c r="B22">
        <v>65</v>
      </c>
      <c r="C22">
        <v>1</v>
      </c>
      <c r="D22" t="s">
        <v>11</v>
      </c>
      <c r="E22">
        <v>2</v>
      </c>
      <c r="F22">
        <v>0</v>
      </c>
      <c r="G22">
        <v>0</v>
      </c>
      <c r="H22" t="s">
        <v>12</v>
      </c>
      <c r="I22" t="s">
        <v>13</v>
      </c>
      <c r="J22" t="s">
        <v>13</v>
      </c>
      <c r="K22">
        <v>930</v>
      </c>
      <c r="L22">
        <v>12</v>
      </c>
      <c r="M22" t="s">
        <v>15</v>
      </c>
      <c r="N22" t="s">
        <v>16</v>
      </c>
      <c r="P22" s="5"/>
      <c r="Q22" s="6" t="s">
        <v>19</v>
      </c>
      <c r="R22" s="6"/>
      <c r="S22" s="7">
        <f>191/(499+191)</f>
        <v>0.27681159420289853</v>
      </c>
      <c r="V22">
        <f t="shared" si="0"/>
        <v>1968.7807580455881</v>
      </c>
      <c r="W22">
        <f t="shared" si="1"/>
        <v>1079065.4632857665</v>
      </c>
    </row>
    <row r="23" spans="1:23">
      <c r="A23">
        <v>438</v>
      </c>
      <c r="B23">
        <v>65</v>
      </c>
      <c r="C23">
        <v>1</v>
      </c>
      <c r="D23" t="s">
        <v>11</v>
      </c>
      <c r="E23">
        <v>0</v>
      </c>
      <c r="F23">
        <v>0</v>
      </c>
      <c r="G23">
        <v>0</v>
      </c>
      <c r="H23" t="s">
        <v>12</v>
      </c>
      <c r="I23" t="s">
        <v>14</v>
      </c>
      <c r="J23" t="s">
        <v>14</v>
      </c>
      <c r="K23">
        <v>3394</v>
      </c>
      <c r="L23">
        <v>42</v>
      </c>
      <c r="M23" t="s">
        <v>29</v>
      </c>
      <c r="N23" t="s">
        <v>16</v>
      </c>
      <c r="P23" s="5"/>
      <c r="Q23" s="6">
        <f>COUNTIF(N811:N1001,Q26)</f>
        <v>81</v>
      </c>
      <c r="R23" s="6"/>
      <c r="S23" s="7"/>
      <c r="V23">
        <f t="shared" si="0"/>
        <v>6357.6793443168954</v>
      </c>
      <c r="W23">
        <f t="shared" si="1"/>
        <v>8783395.255930623</v>
      </c>
    </row>
    <row r="24" spans="1:23">
      <c r="A24">
        <v>624</v>
      </c>
      <c r="B24">
        <v>65</v>
      </c>
      <c r="C24">
        <v>1</v>
      </c>
      <c r="D24" t="s">
        <v>11</v>
      </c>
      <c r="E24">
        <v>2</v>
      </c>
      <c r="F24">
        <v>1</v>
      </c>
      <c r="G24">
        <v>0</v>
      </c>
      <c r="H24" t="s">
        <v>21</v>
      </c>
      <c r="I24" t="s">
        <v>14</v>
      </c>
      <c r="J24" t="s">
        <v>14</v>
      </c>
      <c r="K24">
        <v>2600</v>
      </c>
      <c r="L24">
        <v>18</v>
      </c>
      <c r="M24" t="s">
        <v>15</v>
      </c>
      <c r="N24" t="s">
        <v>19</v>
      </c>
      <c r="P24" s="5" t="s">
        <v>17</v>
      </c>
      <c r="Q24" s="6" t="s">
        <v>16</v>
      </c>
      <c r="R24" s="6"/>
      <c r="S24" s="7">
        <f>0.3-S22</f>
        <v>2.3188405797101463E-2</v>
      </c>
      <c r="V24">
        <f t="shared" si="0"/>
        <v>2846.5604752998493</v>
      </c>
      <c r="W24">
        <f t="shared" si="1"/>
        <v>60792.067980087573</v>
      </c>
    </row>
    <row r="25" spans="1:23">
      <c r="A25">
        <v>976</v>
      </c>
      <c r="B25">
        <v>64</v>
      </c>
      <c r="C25">
        <v>0</v>
      </c>
      <c r="D25" t="s">
        <v>17</v>
      </c>
      <c r="E25">
        <v>2</v>
      </c>
      <c r="F25">
        <v>0</v>
      </c>
      <c r="G25">
        <v>0</v>
      </c>
      <c r="H25" t="s">
        <v>12</v>
      </c>
      <c r="I25" t="s">
        <v>14</v>
      </c>
      <c r="J25" t="s">
        <v>18</v>
      </c>
      <c r="K25">
        <v>753</v>
      </c>
      <c r="L25">
        <v>6</v>
      </c>
      <c r="M25" t="s">
        <v>15</v>
      </c>
      <c r="N25" t="s">
        <v>16</v>
      </c>
      <c r="P25" s="5"/>
      <c r="Q25" s="6">
        <f>COUNTIF(N2:N202,Q24)</f>
        <v>151</v>
      </c>
      <c r="R25" s="6"/>
      <c r="S25" s="7"/>
      <c r="V25">
        <f t="shared" si="0"/>
        <v>1091.0010407913264</v>
      </c>
      <c r="W25">
        <f t="shared" si="1"/>
        <v>114244.70357601992</v>
      </c>
    </row>
    <row r="26" spans="1:23">
      <c r="A26">
        <v>219</v>
      </c>
      <c r="B26">
        <v>64</v>
      </c>
      <c r="C26">
        <v>0</v>
      </c>
      <c r="D26" t="s">
        <v>17</v>
      </c>
      <c r="E26">
        <v>2</v>
      </c>
      <c r="F26">
        <v>0</v>
      </c>
      <c r="G26">
        <v>0</v>
      </c>
      <c r="H26" t="s">
        <v>12</v>
      </c>
      <c r="I26" t="s">
        <v>14</v>
      </c>
      <c r="J26" t="s">
        <v>13</v>
      </c>
      <c r="K26">
        <v>1364</v>
      </c>
      <c r="L26">
        <v>10</v>
      </c>
      <c r="M26" t="s">
        <v>23</v>
      </c>
      <c r="N26" t="s">
        <v>16</v>
      </c>
      <c r="P26" s="5"/>
      <c r="Q26" s="6" t="s">
        <v>19</v>
      </c>
      <c r="R26" s="6"/>
      <c r="S26" s="7"/>
      <c r="V26">
        <f t="shared" si="0"/>
        <v>1676.187518960834</v>
      </c>
      <c r="W26">
        <f t="shared" si="1"/>
        <v>97461.046994921111</v>
      </c>
    </row>
    <row r="27" spans="1:23">
      <c r="A27">
        <v>987</v>
      </c>
      <c r="B27">
        <v>64</v>
      </c>
      <c r="C27">
        <v>0</v>
      </c>
      <c r="D27" t="s">
        <v>17</v>
      </c>
      <c r="E27">
        <v>2</v>
      </c>
      <c r="F27">
        <v>0</v>
      </c>
      <c r="G27">
        <v>0</v>
      </c>
      <c r="H27" t="s">
        <v>12</v>
      </c>
      <c r="I27" t="s">
        <v>18</v>
      </c>
      <c r="J27" t="s">
        <v>13</v>
      </c>
      <c r="K27">
        <v>1409</v>
      </c>
      <c r="L27">
        <v>13</v>
      </c>
      <c r="M27" t="s">
        <v>15</v>
      </c>
      <c r="N27" t="s">
        <v>16</v>
      </c>
      <c r="P27" s="8"/>
      <c r="Q27" s="9">
        <f>COUNTIF(N203:N311,Q26)</f>
        <v>29</v>
      </c>
      <c r="R27" s="9"/>
      <c r="S27" s="10"/>
      <c r="V27">
        <f t="shared" si="0"/>
        <v>2115.0773775879647</v>
      </c>
      <c r="W27">
        <f t="shared" si="1"/>
        <v>498545.26314149733</v>
      </c>
    </row>
    <row r="28" spans="1:23">
      <c r="A28">
        <v>678</v>
      </c>
      <c r="B28">
        <v>64</v>
      </c>
      <c r="C28">
        <v>1</v>
      </c>
      <c r="D28" t="s">
        <v>11</v>
      </c>
      <c r="E28">
        <v>1</v>
      </c>
      <c r="F28">
        <v>0</v>
      </c>
      <c r="G28">
        <v>1</v>
      </c>
      <c r="H28" t="s">
        <v>25</v>
      </c>
      <c r="I28" t="s">
        <v>14</v>
      </c>
      <c r="J28" t="s">
        <v>14</v>
      </c>
      <c r="K28">
        <v>2384</v>
      </c>
      <c r="L28">
        <v>24</v>
      </c>
      <c r="M28" t="s">
        <v>15</v>
      </c>
      <c r="N28" t="s">
        <v>16</v>
      </c>
      <c r="V28">
        <f t="shared" si="0"/>
        <v>3724.3401925541111</v>
      </c>
      <c r="W28">
        <f t="shared" si="1"/>
        <v>1796511.8317759917</v>
      </c>
    </row>
    <row r="29" spans="1:23">
      <c r="A29">
        <v>629</v>
      </c>
      <c r="B29">
        <v>64</v>
      </c>
      <c r="C29">
        <v>1</v>
      </c>
      <c r="D29" t="s">
        <v>11</v>
      </c>
      <c r="E29">
        <v>1</v>
      </c>
      <c r="F29">
        <v>0</v>
      </c>
      <c r="G29">
        <v>0</v>
      </c>
      <c r="H29" t="s">
        <v>12</v>
      </c>
      <c r="I29" t="s">
        <v>13</v>
      </c>
      <c r="J29" t="s">
        <v>13</v>
      </c>
      <c r="K29">
        <v>3832</v>
      </c>
      <c r="L29">
        <v>9</v>
      </c>
      <c r="M29" t="s">
        <v>20</v>
      </c>
      <c r="N29" t="s">
        <v>16</v>
      </c>
      <c r="V29">
        <f t="shared" si="0"/>
        <v>1529.8908994184571</v>
      </c>
      <c r="W29">
        <f t="shared" si="1"/>
        <v>5299706.31098036</v>
      </c>
    </row>
    <row r="30" spans="1:23">
      <c r="A30">
        <v>123</v>
      </c>
      <c r="B30">
        <v>63</v>
      </c>
      <c r="C30">
        <v>1</v>
      </c>
      <c r="D30" t="s">
        <v>11</v>
      </c>
      <c r="E30">
        <v>2</v>
      </c>
      <c r="F30">
        <v>1</v>
      </c>
      <c r="G30">
        <v>0</v>
      </c>
      <c r="H30" t="s">
        <v>21</v>
      </c>
      <c r="I30" t="s">
        <v>14</v>
      </c>
      <c r="J30" t="s">
        <v>26</v>
      </c>
      <c r="K30">
        <v>781</v>
      </c>
      <c r="L30">
        <v>10</v>
      </c>
      <c r="M30" t="s">
        <v>23</v>
      </c>
      <c r="N30" t="s">
        <v>16</v>
      </c>
      <c r="V30">
        <f t="shared" si="0"/>
        <v>1676.187518960834</v>
      </c>
      <c r="W30">
        <f t="shared" si="1"/>
        <v>801360.69410325366</v>
      </c>
    </row>
    <row r="31" spans="1:23">
      <c r="A31">
        <v>283</v>
      </c>
      <c r="B31">
        <v>63</v>
      </c>
      <c r="C31">
        <v>1</v>
      </c>
      <c r="D31" t="s">
        <v>11</v>
      </c>
      <c r="E31">
        <v>2</v>
      </c>
      <c r="F31">
        <v>0</v>
      </c>
      <c r="G31">
        <v>0</v>
      </c>
      <c r="H31" t="s">
        <v>12</v>
      </c>
      <c r="I31" t="s">
        <v>13</v>
      </c>
      <c r="J31" t="s">
        <v>13</v>
      </c>
      <c r="K31">
        <v>1520</v>
      </c>
      <c r="L31">
        <v>15</v>
      </c>
      <c r="M31" t="s">
        <v>22</v>
      </c>
      <c r="N31" t="s">
        <v>16</v>
      </c>
      <c r="V31">
        <f t="shared" si="0"/>
        <v>2407.6706166727186</v>
      </c>
      <c r="W31">
        <f t="shared" si="1"/>
        <v>787959.12370412447</v>
      </c>
    </row>
    <row r="32" spans="1:23">
      <c r="A32">
        <v>769</v>
      </c>
      <c r="B32">
        <v>63</v>
      </c>
      <c r="C32">
        <v>1</v>
      </c>
      <c r="D32" t="s">
        <v>11</v>
      </c>
      <c r="E32">
        <v>1</v>
      </c>
      <c r="F32">
        <v>0</v>
      </c>
      <c r="G32">
        <v>0</v>
      </c>
      <c r="H32" t="s">
        <v>12</v>
      </c>
      <c r="I32" t="s">
        <v>14</v>
      </c>
      <c r="J32" t="s">
        <v>13</v>
      </c>
      <c r="K32">
        <v>1655</v>
      </c>
      <c r="L32">
        <v>12</v>
      </c>
      <c r="M32" t="s">
        <v>15</v>
      </c>
      <c r="N32" t="s">
        <v>16</v>
      </c>
      <c r="P32" t="s">
        <v>76</v>
      </c>
      <c r="V32">
        <f t="shared" si="0"/>
        <v>1968.7807580455881</v>
      </c>
      <c r="W32">
        <f t="shared" si="1"/>
        <v>98458.364119663878</v>
      </c>
    </row>
    <row r="33" spans="1:23">
      <c r="A33">
        <v>465</v>
      </c>
      <c r="B33">
        <v>63</v>
      </c>
      <c r="C33">
        <v>1</v>
      </c>
      <c r="D33" t="s">
        <v>11</v>
      </c>
      <c r="E33">
        <v>2</v>
      </c>
      <c r="F33">
        <v>0</v>
      </c>
      <c r="G33">
        <v>0</v>
      </c>
      <c r="H33" t="s">
        <v>12</v>
      </c>
      <c r="I33" t="s">
        <v>14</v>
      </c>
      <c r="J33" t="s">
        <v>14</v>
      </c>
      <c r="K33">
        <v>2924</v>
      </c>
      <c r="L33">
        <v>24</v>
      </c>
      <c r="M33" t="s">
        <v>23</v>
      </c>
      <c r="N33" t="s">
        <v>16</v>
      </c>
      <c r="P33">
        <f>AVERAGE(K2:K1001)</f>
        <v>3271.2579999999998</v>
      </c>
      <c r="V33">
        <f t="shared" si="0"/>
        <v>3724.3401925541111</v>
      </c>
      <c r="W33">
        <f t="shared" si="1"/>
        <v>640544.42381755169</v>
      </c>
    </row>
    <row r="34" spans="1:23">
      <c r="A34">
        <v>838</v>
      </c>
      <c r="B34">
        <v>63</v>
      </c>
      <c r="C34">
        <v>1</v>
      </c>
      <c r="D34" t="s">
        <v>11</v>
      </c>
      <c r="E34">
        <v>2</v>
      </c>
      <c r="F34">
        <v>0</v>
      </c>
      <c r="G34">
        <v>0</v>
      </c>
      <c r="H34" t="s">
        <v>12</v>
      </c>
      <c r="I34" t="s">
        <v>14</v>
      </c>
      <c r="J34" t="s">
        <v>14</v>
      </c>
      <c r="K34">
        <v>2957</v>
      </c>
      <c r="L34">
        <v>24</v>
      </c>
      <c r="M34" t="s">
        <v>23</v>
      </c>
      <c r="N34" t="s">
        <v>16</v>
      </c>
      <c r="V34">
        <f t="shared" si="0"/>
        <v>3724.3401925541111</v>
      </c>
      <c r="W34">
        <f t="shared" si="1"/>
        <v>588810.97110898036</v>
      </c>
    </row>
    <row r="35" spans="1:23">
      <c r="A35">
        <v>715</v>
      </c>
      <c r="B35">
        <v>63</v>
      </c>
      <c r="C35">
        <v>1</v>
      </c>
      <c r="D35" t="s">
        <v>11</v>
      </c>
      <c r="E35">
        <v>2</v>
      </c>
      <c r="F35">
        <v>0</v>
      </c>
      <c r="G35">
        <v>0</v>
      </c>
      <c r="H35" t="s">
        <v>12</v>
      </c>
      <c r="I35" t="s">
        <v>13</v>
      </c>
      <c r="J35" t="s">
        <v>13</v>
      </c>
      <c r="K35">
        <v>7596</v>
      </c>
      <c r="L35">
        <v>30</v>
      </c>
      <c r="M35" t="s">
        <v>23</v>
      </c>
      <c r="N35" t="s">
        <v>16</v>
      </c>
      <c r="V35">
        <f t="shared" si="0"/>
        <v>4602.1199098083725</v>
      </c>
      <c r="W35">
        <f t="shared" si="1"/>
        <v>8963317.9944458269</v>
      </c>
    </row>
    <row r="36" spans="1:23">
      <c r="A36">
        <v>373</v>
      </c>
      <c r="B36">
        <v>63</v>
      </c>
      <c r="C36">
        <v>1</v>
      </c>
      <c r="D36" t="s">
        <v>11</v>
      </c>
      <c r="E36">
        <v>3</v>
      </c>
      <c r="F36">
        <v>1</v>
      </c>
      <c r="G36">
        <v>0</v>
      </c>
      <c r="H36" t="s">
        <v>21</v>
      </c>
      <c r="I36" t="s">
        <v>13</v>
      </c>
      <c r="J36" t="s">
        <v>13</v>
      </c>
      <c r="K36">
        <v>13756</v>
      </c>
      <c r="L36">
        <v>60</v>
      </c>
      <c r="M36" t="s">
        <v>23</v>
      </c>
      <c r="N36" t="s">
        <v>16</v>
      </c>
      <c r="V36">
        <f t="shared" si="0"/>
        <v>8991.0184960796814</v>
      </c>
      <c r="W36">
        <f t="shared" si="1"/>
        <v>22705048.73270274</v>
      </c>
    </row>
    <row r="37" spans="1:23">
      <c r="A37">
        <v>29</v>
      </c>
      <c r="B37">
        <v>63</v>
      </c>
      <c r="C37">
        <v>1</v>
      </c>
      <c r="D37" t="s">
        <v>11</v>
      </c>
      <c r="E37">
        <v>2</v>
      </c>
      <c r="F37">
        <v>0</v>
      </c>
      <c r="G37">
        <v>0</v>
      </c>
      <c r="H37" t="s">
        <v>12</v>
      </c>
      <c r="I37" t="s">
        <v>14</v>
      </c>
      <c r="J37" t="s">
        <v>14</v>
      </c>
      <c r="K37">
        <v>6836</v>
      </c>
      <c r="L37">
        <v>60</v>
      </c>
      <c r="M37" t="s">
        <v>27</v>
      </c>
      <c r="N37" t="s">
        <v>19</v>
      </c>
      <c r="V37">
        <f t="shared" si="0"/>
        <v>8991.0184960796814</v>
      </c>
      <c r="W37">
        <f t="shared" si="1"/>
        <v>4644104.718445532</v>
      </c>
    </row>
    <row r="38" spans="1:23">
      <c r="A38">
        <v>487</v>
      </c>
      <c r="B38">
        <v>62</v>
      </c>
      <c r="C38">
        <v>0</v>
      </c>
      <c r="D38" t="s">
        <v>17</v>
      </c>
      <c r="E38">
        <v>2</v>
      </c>
      <c r="F38">
        <v>1</v>
      </c>
      <c r="G38">
        <v>0</v>
      </c>
      <c r="H38" t="s">
        <v>21</v>
      </c>
      <c r="I38" t="s">
        <v>14</v>
      </c>
      <c r="J38" t="s">
        <v>13</v>
      </c>
      <c r="K38">
        <v>3757</v>
      </c>
      <c r="L38">
        <v>24</v>
      </c>
      <c r="M38" t="s">
        <v>23</v>
      </c>
      <c r="N38" t="s">
        <v>16</v>
      </c>
      <c r="V38">
        <f t="shared" si="0"/>
        <v>3724.3401925541111</v>
      </c>
      <c r="W38">
        <f t="shared" si="1"/>
        <v>1066.6630224025382</v>
      </c>
    </row>
    <row r="39" spans="1:23">
      <c r="A39">
        <v>816</v>
      </c>
      <c r="B39">
        <v>62</v>
      </c>
      <c r="C39">
        <v>1</v>
      </c>
      <c r="D39" t="s">
        <v>11</v>
      </c>
      <c r="E39">
        <v>2</v>
      </c>
      <c r="F39">
        <v>0</v>
      </c>
      <c r="G39">
        <v>0</v>
      </c>
      <c r="H39" t="s">
        <v>12</v>
      </c>
      <c r="I39" t="s">
        <v>24</v>
      </c>
      <c r="J39" t="s">
        <v>13</v>
      </c>
      <c r="K39">
        <v>1338</v>
      </c>
      <c r="L39">
        <v>6</v>
      </c>
      <c r="M39" t="s">
        <v>28</v>
      </c>
      <c r="N39" t="s">
        <v>16</v>
      </c>
      <c r="V39">
        <f t="shared" si="0"/>
        <v>1091.0010407913264</v>
      </c>
      <c r="W39">
        <f t="shared" si="1"/>
        <v>61008.485850167992</v>
      </c>
    </row>
    <row r="40" spans="1:23">
      <c r="A40">
        <v>96</v>
      </c>
      <c r="B40">
        <v>61</v>
      </c>
      <c r="C40">
        <v>0</v>
      </c>
      <c r="D40" t="s">
        <v>17</v>
      </c>
      <c r="E40">
        <v>2</v>
      </c>
      <c r="F40">
        <v>0</v>
      </c>
      <c r="G40">
        <v>0</v>
      </c>
      <c r="H40" t="s">
        <v>12</v>
      </c>
      <c r="I40" t="s">
        <v>13</v>
      </c>
      <c r="J40" t="s">
        <v>13</v>
      </c>
      <c r="K40">
        <v>2012</v>
      </c>
      <c r="L40">
        <v>12</v>
      </c>
      <c r="M40" t="s">
        <v>20</v>
      </c>
      <c r="N40" t="s">
        <v>16</v>
      </c>
      <c r="V40">
        <f t="shared" si="0"/>
        <v>1968.7807580455881</v>
      </c>
      <c r="W40">
        <f t="shared" si="1"/>
        <v>1867.9028751140002</v>
      </c>
    </row>
    <row r="41" spans="1:23">
      <c r="A41">
        <v>360</v>
      </c>
      <c r="B41">
        <v>61</v>
      </c>
      <c r="C41">
        <v>1</v>
      </c>
      <c r="D41" t="s">
        <v>11</v>
      </c>
      <c r="E41">
        <v>2</v>
      </c>
      <c r="F41">
        <v>1</v>
      </c>
      <c r="G41">
        <v>0</v>
      </c>
      <c r="H41" t="s">
        <v>21</v>
      </c>
      <c r="I41" t="s">
        <v>13</v>
      </c>
      <c r="J41" t="s">
        <v>18</v>
      </c>
      <c r="K41">
        <v>1239</v>
      </c>
      <c r="L41">
        <v>18</v>
      </c>
      <c r="M41" t="s">
        <v>20</v>
      </c>
      <c r="N41" t="s">
        <v>16</v>
      </c>
      <c r="V41">
        <f t="shared" si="0"/>
        <v>2846.5604752998493</v>
      </c>
      <c r="W41">
        <f t="shared" si="1"/>
        <v>2584250.681746277</v>
      </c>
    </row>
    <row r="42" spans="1:23">
      <c r="A42">
        <v>544</v>
      </c>
      <c r="B42">
        <v>61</v>
      </c>
      <c r="C42">
        <v>1</v>
      </c>
      <c r="D42" t="s">
        <v>11</v>
      </c>
      <c r="E42">
        <v>1</v>
      </c>
      <c r="F42">
        <v>0</v>
      </c>
      <c r="G42">
        <v>0</v>
      </c>
      <c r="H42" t="s">
        <v>12</v>
      </c>
      <c r="I42" t="s">
        <v>14</v>
      </c>
      <c r="J42" t="s">
        <v>13</v>
      </c>
      <c r="K42">
        <v>1255</v>
      </c>
      <c r="L42">
        <v>12</v>
      </c>
      <c r="M42" t="s">
        <v>23</v>
      </c>
      <c r="N42" t="s">
        <v>16</v>
      </c>
      <c r="V42">
        <f t="shared" si="0"/>
        <v>1968.7807580455881</v>
      </c>
      <c r="W42">
        <f t="shared" si="1"/>
        <v>509482.97055613436</v>
      </c>
    </row>
    <row r="43" spans="1:23">
      <c r="A43">
        <v>8</v>
      </c>
      <c r="B43">
        <v>61</v>
      </c>
      <c r="C43">
        <v>1</v>
      </c>
      <c r="D43" t="s">
        <v>11</v>
      </c>
      <c r="E43">
        <v>1</v>
      </c>
      <c r="F43">
        <v>0</v>
      </c>
      <c r="G43">
        <v>0</v>
      </c>
      <c r="H43" t="s">
        <v>12</v>
      </c>
      <c r="I43" t="s">
        <v>26</v>
      </c>
      <c r="J43" t="s">
        <v>13</v>
      </c>
      <c r="K43">
        <v>3059</v>
      </c>
      <c r="L43">
        <v>12</v>
      </c>
      <c r="M43" t="s">
        <v>15</v>
      </c>
      <c r="N43" t="s">
        <v>16</v>
      </c>
      <c r="V43">
        <f t="shared" si="0"/>
        <v>1968.7807580455881</v>
      </c>
      <c r="W43">
        <f t="shared" si="1"/>
        <v>1188577.9955276526</v>
      </c>
    </row>
    <row r="44" spans="1:23">
      <c r="A44">
        <v>449</v>
      </c>
      <c r="B44">
        <v>61</v>
      </c>
      <c r="C44">
        <v>1</v>
      </c>
      <c r="D44" t="s">
        <v>11</v>
      </c>
      <c r="E44">
        <v>2</v>
      </c>
      <c r="F44">
        <v>0</v>
      </c>
      <c r="G44">
        <v>0</v>
      </c>
      <c r="H44" t="s">
        <v>12</v>
      </c>
      <c r="I44" t="s">
        <v>26</v>
      </c>
      <c r="J44" t="s">
        <v>18</v>
      </c>
      <c r="K44">
        <v>1512</v>
      </c>
      <c r="L44">
        <v>15</v>
      </c>
      <c r="M44" t="s">
        <v>29</v>
      </c>
      <c r="N44" t="s">
        <v>19</v>
      </c>
      <c r="V44">
        <f t="shared" si="0"/>
        <v>2407.6706166727186</v>
      </c>
      <c r="W44">
        <f t="shared" si="1"/>
        <v>802225.85357088794</v>
      </c>
    </row>
    <row r="45" spans="1:23">
      <c r="A45">
        <v>62</v>
      </c>
      <c r="B45">
        <v>61</v>
      </c>
      <c r="C45">
        <v>1</v>
      </c>
      <c r="D45" t="s">
        <v>11</v>
      </c>
      <c r="E45">
        <v>3</v>
      </c>
      <c r="F45">
        <v>1</v>
      </c>
      <c r="G45">
        <v>0</v>
      </c>
      <c r="H45" t="s">
        <v>21</v>
      </c>
      <c r="I45" t="s">
        <v>14</v>
      </c>
      <c r="J45" t="s">
        <v>18</v>
      </c>
      <c r="K45">
        <v>1953</v>
      </c>
      <c r="L45">
        <v>36</v>
      </c>
      <c r="M45" t="s">
        <v>27</v>
      </c>
      <c r="N45" t="s">
        <v>19</v>
      </c>
      <c r="V45">
        <f t="shared" si="0"/>
        <v>5479.899627062634</v>
      </c>
      <c r="W45">
        <f t="shared" si="1"/>
        <v>12439020.979374547</v>
      </c>
    </row>
    <row r="46" spans="1:23">
      <c r="A46">
        <v>237</v>
      </c>
      <c r="B46">
        <v>61</v>
      </c>
      <c r="C46">
        <v>1</v>
      </c>
      <c r="D46" t="s">
        <v>11</v>
      </c>
      <c r="E46">
        <v>1</v>
      </c>
      <c r="F46">
        <v>0</v>
      </c>
      <c r="G46">
        <v>1</v>
      </c>
      <c r="H46" t="s">
        <v>25</v>
      </c>
      <c r="I46" t="s">
        <v>18</v>
      </c>
      <c r="J46" t="s">
        <v>18</v>
      </c>
      <c r="K46">
        <v>2767</v>
      </c>
      <c r="L46">
        <v>21</v>
      </c>
      <c r="M46" t="s">
        <v>27</v>
      </c>
      <c r="N46" t="s">
        <v>19</v>
      </c>
      <c r="V46">
        <f t="shared" si="0"/>
        <v>3285.45033392698</v>
      </c>
      <c r="W46">
        <f t="shared" si="1"/>
        <v>268790.74874899705</v>
      </c>
    </row>
    <row r="47" spans="1:23">
      <c r="A47">
        <v>374</v>
      </c>
      <c r="B47">
        <v>60</v>
      </c>
      <c r="C47">
        <v>0</v>
      </c>
      <c r="D47" t="s">
        <v>17</v>
      </c>
      <c r="E47">
        <v>3</v>
      </c>
      <c r="F47">
        <v>1</v>
      </c>
      <c r="G47">
        <v>0</v>
      </c>
      <c r="H47" t="s">
        <v>21</v>
      </c>
      <c r="I47" t="s">
        <v>18</v>
      </c>
      <c r="J47" t="s">
        <v>18</v>
      </c>
      <c r="K47">
        <v>14782</v>
      </c>
      <c r="L47">
        <v>60</v>
      </c>
      <c r="M47" t="s">
        <v>30</v>
      </c>
      <c r="N47" t="s">
        <v>19</v>
      </c>
      <c r="O47">
        <v>1</v>
      </c>
      <c r="V47">
        <f t="shared" si="0"/>
        <v>8991.0184960796814</v>
      </c>
      <c r="W47">
        <f t="shared" si="1"/>
        <v>33535466.778747234</v>
      </c>
    </row>
    <row r="48" spans="1:23">
      <c r="A48">
        <v>781</v>
      </c>
      <c r="B48">
        <v>60</v>
      </c>
      <c r="C48">
        <v>1</v>
      </c>
      <c r="D48" t="s">
        <v>11</v>
      </c>
      <c r="E48">
        <v>2</v>
      </c>
      <c r="F48">
        <v>0</v>
      </c>
      <c r="G48">
        <v>0</v>
      </c>
      <c r="H48" t="s">
        <v>12</v>
      </c>
      <c r="I48" t="s">
        <v>26</v>
      </c>
      <c r="J48" t="s">
        <v>13</v>
      </c>
      <c r="K48">
        <v>1940</v>
      </c>
      <c r="L48">
        <v>24</v>
      </c>
      <c r="M48" t="s">
        <v>23</v>
      </c>
      <c r="N48" t="s">
        <v>16</v>
      </c>
      <c r="V48">
        <f t="shared" si="0"/>
        <v>3724.3401925541111</v>
      </c>
      <c r="W48">
        <f t="shared" si="1"/>
        <v>3183869.9227640424</v>
      </c>
    </row>
    <row r="49" spans="1:23">
      <c r="A49">
        <v>541</v>
      </c>
      <c r="B49">
        <v>60</v>
      </c>
      <c r="C49">
        <v>1</v>
      </c>
      <c r="D49" t="s">
        <v>11</v>
      </c>
      <c r="E49">
        <v>2</v>
      </c>
      <c r="F49">
        <v>1</v>
      </c>
      <c r="G49">
        <v>0</v>
      </c>
      <c r="H49" t="s">
        <v>21</v>
      </c>
      <c r="I49" t="s">
        <v>14</v>
      </c>
      <c r="J49" t="s">
        <v>13</v>
      </c>
      <c r="K49">
        <v>2032</v>
      </c>
      <c r="L49">
        <v>24</v>
      </c>
      <c r="M49" t="s">
        <v>23</v>
      </c>
      <c r="N49" t="s">
        <v>16</v>
      </c>
      <c r="V49">
        <f t="shared" si="0"/>
        <v>3724.3401925541111</v>
      </c>
      <c r="W49">
        <f t="shared" si="1"/>
        <v>2864015.3273340859</v>
      </c>
    </row>
    <row r="50" spans="1:23">
      <c r="A50">
        <v>784</v>
      </c>
      <c r="B50">
        <v>60</v>
      </c>
      <c r="C50">
        <v>1</v>
      </c>
      <c r="D50" t="s">
        <v>11</v>
      </c>
      <c r="E50">
        <v>3</v>
      </c>
      <c r="F50">
        <v>0</v>
      </c>
      <c r="G50">
        <v>0</v>
      </c>
      <c r="H50" t="s">
        <v>12</v>
      </c>
      <c r="I50" t="s">
        <v>13</v>
      </c>
      <c r="J50" t="s">
        <v>18</v>
      </c>
      <c r="K50">
        <v>6468</v>
      </c>
      <c r="L50">
        <v>20</v>
      </c>
      <c r="M50" t="s">
        <v>23</v>
      </c>
      <c r="N50" t="s">
        <v>16</v>
      </c>
      <c r="V50">
        <f t="shared" si="0"/>
        <v>3139.1537143846031</v>
      </c>
      <c r="W50">
        <f t="shared" si="1"/>
        <v>11081217.593255425</v>
      </c>
    </row>
    <row r="51" spans="1:23">
      <c r="A51">
        <v>13</v>
      </c>
      <c r="B51">
        <v>60</v>
      </c>
      <c r="C51">
        <v>1</v>
      </c>
      <c r="D51" t="s">
        <v>11</v>
      </c>
      <c r="E51">
        <v>1</v>
      </c>
      <c r="F51">
        <v>0</v>
      </c>
      <c r="G51">
        <v>0</v>
      </c>
      <c r="H51" t="s">
        <v>12</v>
      </c>
      <c r="I51" t="s">
        <v>14</v>
      </c>
      <c r="J51" t="s">
        <v>14</v>
      </c>
      <c r="K51">
        <v>1199</v>
      </c>
      <c r="L51">
        <v>24</v>
      </c>
      <c r="M51" t="s">
        <v>23</v>
      </c>
      <c r="N51" t="s">
        <v>19</v>
      </c>
      <c r="V51">
        <f t="shared" si="0"/>
        <v>3724.3401925541111</v>
      </c>
      <c r="W51">
        <f t="shared" si="1"/>
        <v>6377343.0881292354</v>
      </c>
    </row>
    <row r="52" spans="1:23">
      <c r="A52">
        <v>589</v>
      </c>
      <c r="B52">
        <v>60</v>
      </c>
      <c r="C52">
        <v>1</v>
      </c>
      <c r="D52" t="s">
        <v>11</v>
      </c>
      <c r="E52">
        <v>2</v>
      </c>
      <c r="F52">
        <v>0</v>
      </c>
      <c r="G52">
        <v>0</v>
      </c>
      <c r="H52" t="s">
        <v>12</v>
      </c>
      <c r="I52" t="s">
        <v>14</v>
      </c>
      <c r="J52" t="s">
        <v>14</v>
      </c>
      <c r="K52">
        <v>2246</v>
      </c>
      <c r="L52">
        <v>12</v>
      </c>
      <c r="M52" t="s">
        <v>22</v>
      </c>
      <c r="N52" t="s">
        <v>19</v>
      </c>
      <c r="O52">
        <v>1</v>
      </c>
      <c r="V52">
        <f t="shared" si="0"/>
        <v>1968.7807580455881</v>
      </c>
      <c r="W52">
        <f t="shared" si="1"/>
        <v>76850.508109778777</v>
      </c>
    </row>
    <row r="53" spans="1:23">
      <c r="A53">
        <v>760</v>
      </c>
      <c r="B53">
        <v>59</v>
      </c>
      <c r="C53">
        <v>0</v>
      </c>
      <c r="D53" t="s">
        <v>17</v>
      </c>
      <c r="E53">
        <v>2</v>
      </c>
      <c r="F53">
        <v>0</v>
      </c>
      <c r="G53">
        <v>0</v>
      </c>
      <c r="H53" t="s">
        <v>12</v>
      </c>
      <c r="I53" t="s">
        <v>13</v>
      </c>
      <c r="J53" t="s">
        <v>13</v>
      </c>
      <c r="K53">
        <v>5045</v>
      </c>
      <c r="L53">
        <v>15</v>
      </c>
      <c r="M53" t="s">
        <v>23</v>
      </c>
      <c r="N53" t="s">
        <v>16</v>
      </c>
      <c r="V53">
        <f t="shared" si="0"/>
        <v>2407.6706166727186</v>
      </c>
      <c r="W53">
        <f t="shared" si="1"/>
        <v>6955506.2761614583</v>
      </c>
    </row>
    <row r="54" spans="1:23">
      <c r="A54">
        <v>728</v>
      </c>
      <c r="B54">
        <v>59</v>
      </c>
      <c r="C54">
        <v>0</v>
      </c>
      <c r="D54" t="s">
        <v>17</v>
      </c>
      <c r="E54">
        <v>2</v>
      </c>
      <c r="F54">
        <v>0</v>
      </c>
      <c r="G54">
        <v>1</v>
      </c>
      <c r="H54" t="s">
        <v>25</v>
      </c>
      <c r="I54" t="s">
        <v>14</v>
      </c>
      <c r="J54" t="s">
        <v>18</v>
      </c>
      <c r="K54">
        <v>6416</v>
      </c>
      <c r="L54">
        <v>48</v>
      </c>
      <c r="M54" t="s">
        <v>27</v>
      </c>
      <c r="N54" t="s">
        <v>19</v>
      </c>
      <c r="V54">
        <f t="shared" si="0"/>
        <v>7235.4590615711577</v>
      </c>
      <c r="W54">
        <f t="shared" si="1"/>
        <v>671513.15359108243</v>
      </c>
    </row>
    <row r="55" spans="1:23">
      <c r="A55">
        <v>848</v>
      </c>
      <c r="B55">
        <v>59</v>
      </c>
      <c r="C55">
        <v>1</v>
      </c>
      <c r="D55" t="s">
        <v>11</v>
      </c>
      <c r="E55">
        <v>2</v>
      </c>
      <c r="F55">
        <v>0</v>
      </c>
      <c r="G55">
        <v>0</v>
      </c>
      <c r="H55" t="s">
        <v>12</v>
      </c>
      <c r="I55" t="s">
        <v>14</v>
      </c>
      <c r="J55" t="s">
        <v>14</v>
      </c>
      <c r="K55">
        <v>1364</v>
      </c>
      <c r="L55">
        <v>9</v>
      </c>
      <c r="M55" t="s">
        <v>15</v>
      </c>
      <c r="N55" t="s">
        <v>16</v>
      </c>
      <c r="V55">
        <f t="shared" si="0"/>
        <v>1529.8908994184571</v>
      </c>
      <c r="W55">
        <f t="shared" si="1"/>
        <v>27519.790509864662</v>
      </c>
    </row>
    <row r="56" spans="1:23">
      <c r="A56">
        <v>590</v>
      </c>
      <c r="B56">
        <v>58</v>
      </c>
      <c r="C56">
        <v>0</v>
      </c>
      <c r="D56" t="s">
        <v>17</v>
      </c>
      <c r="E56">
        <v>1</v>
      </c>
      <c r="F56">
        <v>0</v>
      </c>
      <c r="G56">
        <v>0</v>
      </c>
      <c r="H56" t="s">
        <v>12</v>
      </c>
      <c r="I56" t="s">
        <v>14</v>
      </c>
      <c r="J56" t="s">
        <v>14</v>
      </c>
      <c r="K56">
        <v>385</v>
      </c>
      <c r="L56">
        <v>12</v>
      </c>
      <c r="M56" t="s">
        <v>15</v>
      </c>
      <c r="N56" t="s">
        <v>16</v>
      </c>
      <c r="V56">
        <f t="shared" si="0"/>
        <v>1968.7807580455881</v>
      </c>
      <c r="W56">
        <f t="shared" si="1"/>
        <v>2508361.4895554576</v>
      </c>
    </row>
    <row r="57" spans="1:23">
      <c r="A57">
        <v>83</v>
      </c>
      <c r="B57">
        <v>58</v>
      </c>
      <c r="C57">
        <v>0</v>
      </c>
      <c r="D57" t="s">
        <v>17</v>
      </c>
      <c r="E57">
        <v>1</v>
      </c>
      <c r="F57">
        <v>0</v>
      </c>
      <c r="G57">
        <v>0</v>
      </c>
      <c r="H57" t="s">
        <v>12</v>
      </c>
      <c r="I57" t="s">
        <v>14</v>
      </c>
      <c r="J57" t="s">
        <v>14</v>
      </c>
      <c r="K57">
        <v>1755</v>
      </c>
      <c r="L57">
        <v>24</v>
      </c>
      <c r="M57" t="s">
        <v>30</v>
      </c>
      <c r="N57" t="s">
        <v>16</v>
      </c>
      <c r="V57">
        <f t="shared" si="0"/>
        <v>3724.3401925541111</v>
      </c>
      <c r="W57">
        <f t="shared" si="1"/>
        <v>3878300.7940090634</v>
      </c>
    </row>
    <row r="58" spans="1:23">
      <c r="A58">
        <v>44</v>
      </c>
      <c r="B58">
        <v>58</v>
      </c>
      <c r="C58">
        <v>0</v>
      </c>
      <c r="D58" t="s">
        <v>17</v>
      </c>
      <c r="E58">
        <v>1</v>
      </c>
      <c r="F58">
        <v>1</v>
      </c>
      <c r="G58">
        <v>0</v>
      </c>
      <c r="H58" t="s">
        <v>21</v>
      </c>
      <c r="I58" t="s">
        <v>14</v>
      </c>
      <c r="J58" t="s">
        <v>14</v>
      </c>
      <c r="K58">
        <v>6143</v>
      </c>
      <c r="L58">
        <v>48</v>
      </c>
      <c r="M58" t="s">
        <v>23</v>
      </c>
      <c r="N58" t="s">
        <v>19</v>
      </c>
      <c r="V58">
        <f t="shared" si="0"/>
        <v>7235.4590615711577</v>
      </c>
      <c r="W58">
        <f t="shared" si="1"/>
        <v>1193466.8012089345</v>
      </c>
    </row>
    <row r="59" spans="1:23">
      <c r="A59">
        <v>928</v>
      </c>
      <c r="B59">
        <v>58</v>
      </c>
      <c r="C59">
        <v>1</v>
      </c>
      <c r="D59" t="s">
        <v>11</v>
      </c>
      <c r="E59">
        <v>2</v>
      </c>
      <c r="F59">
        <v>0</v>
      </c>
      <c r="G59">
        <v>0</v>
      </c>
      <c r="H59" t="s">
        <v>12</v>
      </c>
      <c r="I59" t="s">
        <v>13</v>
      </c>
      <c r="J59" t="s">
        <v>13</v>
      </c>
      <c r="K59">
        <v>1867</v>
      </c>
      <c r="L59">
        <v>30</v>
      </c>
      <c r="M59" t="s">
        <v>15</v>
      </c>
      <c r="N59" t="s">
        <v>16</v>
      </c>
      <c r="V59">
        <f t="shared" si="0"/>
        <v>4602.1199098083725</v>
      </c>
      <c r="W59">
        <f t="shared" si="1"/>
        <v>7480880.92103016</v>
      </c>
    </row>
    <row r="60" spans="1:23">
      <c r="A60">
        <v>95</v>
      </c>
      <c r="B60">
        <v>58</v>
      </c>
      <c r="C60">
        <v>1</v>
      </c>
      <c r="D60" t="s">
        <v>11</v>
      </c>
      <c r="E60">
        <v>2</v>
      </c>
      <c r="F60">
        <v>0</v>
      </c>
      <c r="G60">
        <v>1</v>
      </c>
      <c r="H60" t="s">
        <v>25</v>
      </c>
      <c r="I60" t="s">
        <v>14</v>
      </c>
      <c r="J60" t="s">
        <v>18</v>
      </c>
      <c r="K60">
        <v>15945</v>
      </c>
      <c r="L60">
        <v>54</v>
      </c>
      <c r="M60" t="s">
        <v>27</v>
      </c>
      <c r="N60" t="s">
        <v>19</v>
      </c>
      <c r="V60">
        <f t="shared" si="0"/>
        <v>8113.2387788254191</v>
      </c>
      <c r="W60">
        <f t="shared" si="1"/>
        <v>61336483.825493962</v>
      </c>
    </row>
    <row r="61" spans="1:23">
      <c r="A61">
        <v>259</v>
      </c>
      <c r="B61">
        <v>57</v>
      </c>
      <c r="C61">
        <v>0</v>
      </c>
      <c r="D61" t="s">
        <v>17</v>
      </c>
      <c r="E61">
        <v>1</v>
      </c>
      <c r="F61">
        <v>0</v>
      </c>
      <c r="G61">
        <v>0</v>
      </c>
      <c r="H61" t="s">
        <v>12</v>
      </c>
      <c r="I61" t="s">
        <v>18</v>
      </c>
      <c r="J61" t="s">
        <v>13</v>
      </c>
      <c r="K61">
        <v>1154</v>
      </c>
      <c r="L61">
        <v>11</v>
      </c>
      <c r="M61" t="s">
        <v>15</v>
      </c>
      <c r="N61" t="s">
        <v>16</v>
      </c>
      <c r="V61">
        <f t="shared" si="0"/>
        <v>1822.4841385032109</v>
      </c>
      <c r="W61">
        <f t="shared" si="1"/>
        <v>446871.04343038012</v>
      </c>
    </row>
    <row r="62" spans="1:23">
      <c r="A62">
        <v>955</v>
      </c>
      <c r="B62">
        <v>57</v>
      </c>
      <c r="C62">
        <v>0</v>
      </c>
      <c r="D62" t="s">
        <v>17</v>
      </c>
      <c r="E62">
        <v>3</v>
      </c>
      <c r="F62">
        <v>0</v>
      </c>
      <c r="G62">
        <v>1</v>
      </c>
      <c r="H62" t="s">
        <v>25</v>
      </c>
      <c r="I62" t="s">
        <v>26</v>
      </c>
      <c r="J62" t="s">
        <v>14</v>
      </c>
      <c r="K62">
        <v>1231</v>
      </c>
      <c r="L62">
        <v>24</v>
      </c>
      <c r="M62" t="s">
        <v>15</v>
      </c>
      <c r="N62" t="s">
        <v>16</v>
      </c>
      <c r="V62">
        <f t="shared" si="0"/>
        <v>3724.3401925541111</v>
      </c>
      <c r="W62">
        <f t="shared" si="1"/>
        <v>6216745.3158057723</v>
      </c>
    </row>
    <row r="63" spans="1:23">
      <c r="A63">
        <v>975</v>
      </c>
      <c r="B63">
        <v>57</v>
      </c>
      <c r="C63">
        <v>0</v>
      </c>
      <c r="D63" t="s">
        <v>17</v>
      </c>
      <c r="E63">
        <v>1</v>
      </c>
      <c r="F63">
        <v>0</v>
      </c>
      <c r="G63">
        <v>0</v>
      </c>
      <c r="H63" t="s">
        <v>12</v>
      </c>
      <c r="I63" t="s">
        <v>24</v>
      </c>
      <c r="J63" t="s">
        <v>26</v>
      </c>
      <c r="K63">
        <v>1258</v>
      </c>
      <c r="L63">
        <v>24</v>
      </c>
      <c r="M63" t="s">
        <v>15</v>
      </c>
      <c r="N63" t="s">
        <v>16</v>
      </c>
      <c r="V63">
        <f t="shared" si="0"/>
        <v>3724.3401925541111</v>
      </c>
      <c r="W63">
        <f t="shared" si="1"/>
        <v>6082833.9454078497</v>
      </c>
    </row>
    <row r="64" spans="1:23">
      <c r="A64">
        <v>263</v>
      </c>
      <c r="B64">
        <v>57</v>
      </c>
      <c r="C64">
        <v>0</v>
      </c>
      <c r="D64" t="s">
        <v>17</v>
      </c>
      <c r="E64">
        <v>1</v>
      </c>
      <c r="F64">
        <v>1</v>
      </c>
      <c r="G64">
        <v>0</v>
      </c>
      <c r="H64" t="s">
        <v>21</v>
      </c>
      <c r="I64" t="s">
        <v>14</v>
      </c>
      <c r="J64" t="s">
        <v>13</v>
      </c>
      <c r="K64">
        <v>2748</v>
      </c>
      <c r="L64">
        <v>12</v>
      </c>
      <c r="M64" t="s">
        <v>20</v>
      </c>
      <c r="N64" t="s">
        <v>16</v>
      </c>
      <c r="V64">
        <f t="shared" si="0"/>
        <v>1968.7807580455881</v>
      </c>
      <c r="W64">
        <f t="shared" si="1"/>
        <v>607182.62703200837</v>
      </c>
    </row>
    <row r="65" spans="1:23">
      <c r="A65">
        <v>482</v>
      </c>
      <c r="B65">
        <v>57</v>
      </c>
      <c r="C65">
        <v>0</v>
      </c>
      <c r="D65" t="s">
        <v>17</v>
      </c>
      <c r="E65">
        <v>2</v>
      </c>
      <c r="F65">
        <v>0</v>
      </c>
      <c r="G65">
        <v>1</v>
      </c>
      <c r="H65" t="s">
        <v>25</v>
      </c>
      <c r="I65" t="s">
        <v>26</v>
      </c>
      <c r="J65" t="s">
        <v>14</v>
      </c>
      <c r="K65">
        <v>3622</v>
      </c>
      <c r="L65">
        <v>30</v>
      </c>
      <c r="M65" t="s">
        <v>22</v>
      </c>
      <c r="N65" t="s">
        <v>16</v>
      </c>
      <c r="V65">
        <f t="shared" si="0"/>
        <v>4602.1199098083725</v>
      </c>
      <c r="W65">
        <f t="shared" si="1"/>
        <v>960635.03760277235</v>
      </c>
    </row>
    <row r="66" spans="1:23">
      <c r="A66">
        <v>33</v>
      </c>
      <c r="B66">
        <v>57</v>
      </c>
      <c r="C66">
        <v>1</v>
      </c>
      <c r="D66" t="s">
        <v>11</v>
      </c>
      <c r="E66">
        <v>1</v>
      </c>
      <c r="F66">
        <v>0</v>
      </c>
      <c r="G66">
        <v>1</v>
      </c>
      <c r="H66" t="s">
        <v>25</v>
      </c>
      <c r="I66" t="s">
        <v>13</v>
      </c>
      <c r="J66" t="s">
        <v>13</v>
      </c>
      <c r="K66">
        <v>1264</v>
      </c>
      <c r="L66">
        <v>12</v>
      </c>
      <c r="M66" t="s">
        <v>27</v>
      </c>
      <c r="N66" t="s">
        <v>16</v>
      </c>
      <c r="V66">
        <f t="shared" si="0"/>
        <v>1968.7807580455881</v>
      </c>
      <c r="W66">
        <f t="shared" si="1"/>
        <v>496715.91691131378</v>
      </c>
    </row>
    <row r="67" spans="1:23">
      <c r="A67">
        <v>849</v>
      </c>
      <c r="B67">
        <v>57</v>
      </c>
      <c r="C67">
        <v>1</v>
      </c>
      <c r="D67" t="s">
        <v>11</v>
      </c>
      <c r="E67">
        <v>1</v>
      </c>
      <c r="F67">
        <v>0</v>
      </c>
      <c r="G67">
        <v>0</v>
      </c>
      <c r="H67" t="s">
        <v>12</v>
      </c>
      <c r="I67" t="s">
        <v>14</v>
      </c>
      <c r="J67" t="s">
        <v>14</v>
      </c>
      <c r="K67">
        <v>709</v>
      </c>
      <c r="L67">
        <v>12</v>
      </c>
      <c r="M67" t="s">
        <v>15</v>
      </c>
      <c r="N67" t="s">
        <v>19</v>
      </c>
      <c r="V67">
        <f t="shared" ref="V67:V130" si="2">T$10+L67*U$10</f>
        <v>1968.7807580455881</v>
      </c>
      <c r="W67">
        <f t="shared" ref="W67:W130" si="3">(V67-K67)^2</f>
        <v>1587047.5583419164</v>
      </c>
    </row>
    <row r="68" spans="1:23">
      <c r="A68">
        <v>54</v>
      </c>
      <c r="B68">
        <v>57</v>
      </c>
      <c r="C68">
        <v>1</v>
      </c>
      <c r="D68" t="s">
        <v>11</v>
      </c>
      <c r="E68">
        <v>2</v>
      </c>
      <c r="F68">
        <v>1</v>
      </c>
      <c r="G68">
        <v>0</v>
      </c>
      <c r="H68" t="s">
        <v>21</v>
      </c>
      <c r="I68" t="s">
        <v>14</v>
      </c>
      <c r="J68" t="s">
        <v>18</v>
      </c>
      <c r="K68">
        <v>2225</v>
      </c>
      <c r="L68">
        <v>36</v>
      </c>
      <c r="M68" t="s">
        <v>23</v>
      </c>
      <c r="N68" t="s">
        <v>19</v>
      </c>
      <c r="V68">
        <f t="shared" si="2"/>
        <v>5479.899627062634</v>
      </c>
      <c r="W68">
        <f t="shared" si="3"/>
        <v>10594371.582252475</v>
      </c>
    </row>
    <row r="69" spans="1:23">
      <c r="A69">
        <v>378</v>
      </c>
      <c r="B69">
        <v>57</v>
      </c>
      <c r="C69">
        <v>1</v>
      </c>
      <c r="D69" t="s">
        <v>11</v>
      </c>
      <c r="E69">
        <v>3</v>
      </c>
      <c r="F69">
        <v>1</v>
      </c>
      <c r="G69">
        <v>0</v>
      </c>
      <c r="H69" t="s">
        <v>21</v>
      </c>
      <c r="I69" t="s">
        <v>14</v>
      </c>
      <c r="J69" t="s">
        <v>18</v>
      </c>
      <c r="K69">
        <v>14318</v>
      </c>
      <c r="L69">
        <v>36</v>
      </c>
      <c r="M69" t="s">
        <v>23</v>
      </c>
      <c r="N69" t="s">
        <v>19</v>
      </c>
      <c r="V69">
        <f t="shared" si="2"/>
        <v>5479.899627062634</v>
      </c>
      <c r="W69">
        <f t="shared" si="3"/>
        <v>78112018.20211561</v>
      </c>
    </row>
    <row r="70" spans="1:23">
      <c r="A70">
        <v>680</v>
      </c>
      <c r="B70">
        <v>56</v>
      </c>
      <c r="C70">
        <v>0</v>
      </c>
      <c r="D70" t="s">
        <v>17</v>
      </c>
      <c r="E70">
        <v>2</v>
      </c>
      <c r="F70">
        <v>0</v>
      </c>
      <c r="G70">
        <v>0</v>
      </c>
      <c r="H70" t="s">
        <v>12</v>
      </c>
      <c r="I70" t="s">
        <v>14</v>
      </c>
      <c r="J70" t="s">
        <v>13</v>
      </c>
      <c r="K70">
        <v>1538</v>
      </c>
      <c r="L70">
        <v>6</v>
      </c>
      <c r="M70" t="s">
        <v>20</v>
      </c>
      <c r="N70" t="s">
        <v>16</v>
      </c>
      <c r="O70">
        <v>1</v>
      </c>
      <c r="V70">
        <f t="shared" si="2"/>
        <v>1091.0010407913264</v>
      </c>
      <c r="W70">
        <f t="shared" si="3"/>
        <v>199808.0695336374</v>
      </c>
    </row>
    <row r="71" spans="1:23">
      <c r="A71">
        <v>90</v>
      </c>
      <c r="B71">
        <v>56</v>
      </c>
      <c r="C71">
        <v>1</v>
      </c>
      <c r="D71" t="s">
        <v>11</v>
      </c>
      <c r="E71">
        <v>2</v>
      </c>
      <c r="F71">
        <v>0</v>
      </c>
      <c r="G71">
        <v>0</v>
      </c>
      <c r="H71" t="s">
        <v>12</v>
      </c>
      <c r="I71" t="s">
        <v>14</v>
      </c>
      <c r="J71" t="s">
        <v>13</v>
      </c>
      <c r="K71">
        <v>618</v>
      </c>
      <c r="L71">
        <v>12</v>
      </c>
      <c r="M71" t="s">
        <v>15</v>
      </c>
      <c r="N71" t="s">
        <v>16</v>
      </c>
      <c r="V71">
        <f t="shared" si="2"/>
        <v>1968.7807580455881</v>
      </c>
      <c r="W71">
        <f t="shared" si="3"/>
        <v>1824608.6563062135</v>
      </c>
    </row>
    <row r="72" spans="1:23">
      <c r="A72">
        <v>293</v>
      </c>
      <c r="B72">
        <v>56</v>
      </c>
      <c r="C72">
        <v>1</v>
      </c>
      <c r="D72" t="s">
        <v>11</v>
      </c>
      <c r="E72">
        <v>2</v>
      </c>
      <c r="F72">
        <v>1</v>
      </c>
      <c r="G72">
        <v>0</v>
      </c>
      <c r="H72" t="s">
        <v>21</v>
      </c>
      <c r="I72" t="s">
        <v>14</v>
      </c>
      <c r="J72" t="s">
        <v>26</v>
      </c>
      <c r="K72">
        <v>4796</v>
      </c>
      <c r="L72">
        <v>42</v>
      </c>
      <c r="M72" t="s">
        <v>23</v>
      </c>
      <c r="N72" t="s">
        <v>16</v>
      </c>
      <c r="V72">
        <f t="shared" si="2"/>
        <v>6357.6793443168954</v>
      </c>
      <c r="W72">
        <f t="shared" si="3"/>
        <v>2438842.3744660481</v>
      </c>
    </row>
    <row r="73" spans="1:23">
      <c r="A73">
        <v>448</v>
      </c>
      <c r="B73">
        <v>55</v>
      </c>
      <c r="C73">
        <v>0</v>
      </c>
      <c r="D73" t="s">
        <v>17</v>
      </c>
      <c r="E73">
        <v>3</v>
      </c>
      <c r="F73">
        <v>0</v>
      </c>
      <c r="G73">
        <v>0</v>
      </c>
      <c r="H73" t="s">
        <v>12</v>
      </c>
      <c r="I73" t="s">
        <v>13</v>
      </c>
      <c r="J73" t="s">
        <v>26</v>
      </c>
      <c r="K73">
        <v>1424</v>
      </c>
      <c r="L73">
        <v>12</v>
      </c>
      <c r="M73" t="s">
        <v>22</v>
      </c>
      <c r="N73" t="s">
        <v>16</v>
      </c>
      <c r="V73">
        <f t="shared" si="2"/>
        <v>1968.7807580455881</v>
      </c>
      <c r="W73">
        <f t="shared" si="3"/>
        <v>296786.07433672558</v>
      </c>
    </row>
    <row r="74" spans="1:23">
      <c r="A74">
        <v>261</v>
      </c>
      <c r="B74">
        <v>55</v>
      </c>
      <c r="C74">
        <v>0</v>
      </c>
      <c r="D74" t="s">
        <v>17</v>
      </c>
      <c r="E74">
        <v>2</v>
      </c>
      <c r="F74">
        <v>0</v>
      </c>
      <c r="G74">
        <v>0</v>
      </c>
      <c r="H74" t="s">
        <v>12</v>
      </c>
      <c r="I74" t="s">
        <v>14</v>
      </c>
      <c r="J74" t="s">
        <v>14</v>
      </c>
      <c r="K74">
        <v>1603</v>
      </c>
      <c r="L74">
        <v>24</v>
      </c>
      <c r="M74" t="s">
        <v>15</v>
      </c>
      <c r="N74" t="s">
        <v>16</v>
      </c>
      <c r="V74">
        <f t="shared" si="2"/>
        <v>3724.3401925541111</v>
      </c>
      <c r="W74">
        <f t="shared" si="3"/>
        <v>4500084.2125455132</v>
      </c>
    </row>
    <row r="75" spans="1:23">
      <c r="A75">
        <v>396</v>
      </c>
      <c r="B75">
        <v>55</v>
      </c>
      <c r="C75">
        <v>0</v>
      </c>
      <c r="D75" t="s">
        <v>17</v>
      </c>
      <c r="E75">
        <v>3</v>
      </c>
      <c r="F75">
        <v>1</v>
      </c>
      <c r="G75">
        <v>0</v>
      </c>
      <c r="H75" t="s">
        <v>21</v>
      </c>
      <c r="I75" t="s">
        <v>14</v>
      </c>
      <c r="J75" t="s">
        <v>14</v>
      </c>
      <c r="K75">
        <v>2578</v>
      </c>
      <c r="L75">
        <v>12</v>
      </c>
      <c r="M75" t="s">
        <v>22</v>
      </c>
      <c r="N75" t="s">
        <v>16</v>
      </c>
      <c r="V75">
        <f t="shared" si="2"/>
        <v>1968.7807580455881</v>
      </c>
      <c r="W75">
        <f t="shared" si="3"/>
        <v>371148.08476750832</v>
      </c>
    </row>
    <row r="76" spans="1:23">
      <c r="A76">
        <v>429</v>
      </c>
      <c r="B76">
        <v>55</v>
      </c>
      <c r="C76">
        <v>0</v>
      </c>
      <c r="D76" t="s">
        <v>17</v>
      </c>
      <c r="E76">
        <v>0</v>
      </c>
      <c r="F76">
        <v>1</v>
      </c>
      <c r="G76">
        <v>0</v>
      </c>
      <c r="H76" t="s">
        <v>21</v>
      </c>
      <c r="I76" t="s">
        <v>14</v>
      </c>
      <c r="J76" t="s">
        <v>14</v>
      </c>
      <c r="K76">
        <v>1190</v>
      </c>
      <c r="L76">
        <v>18</v>
      </c>
      <c r="M76" t="s">
        <v>29</v>
      </c>
      <c r="N76" t="s">
        <v>19</v>
      </c>
      <c r="V76">
        <f t="shared" si="2"/>
        <v>2846.5604752998493</v>
      </c>
      <c r="W76">
        <f t="shared" si="3"/>
        <v>2744192.6083256626</v>
      </c>
    </row>
    <row r="77" spans="1:23">
      <c r="A77">
        <v>209</v>
      </c>
      <c r="B77">
        <v>55</v>
      </c>
      <c r="C77">
        <v>1</v>
      </c>
      <c r="D77" t="s">
        <v>11</v>
      </c>
      <c r="E77">
        <v>2</v>
      </c>
      <c r="F77">
        <v>0</v>
      </c>
      <c r="G77">
        <v>0</v>
      </c>
      <c r="H77" t="s">
        <v>12</v>
      </c>
      <c r="I77" t="s">
        <v>26</v>
      </c>
      <c r="J77" t="s">
        <v>13</v>
      </c>
      <c r="K77">
        <v>1413</v>
      </c>
      <c r="L77">
        <v>12</v>
      </c>
      <c r="M77" t="s">
        <v>23</v>
      </c>
      <c r="N77" t="s">
        <v>16</v>
      </c>
      <c r="V77">
        <f t="shared" si="2"/>
        <v>1968.7807580455881</v>
      </c>
      <c r="W77">
        <f t="shared" si="3"/>
        <v>308892.2510137285</v>
      </c>
    </row>
    <row r="78" spans="1:23">
      <c r="A78">
        <v>808</v>
      </c>
      <c r="B78">
        <v>55</v>
      </c>
      <c r="C78">
        <v>1</v>
      </c>
      <c r="D78" t="s">
        <v>11</v>
      </c>
      <c r="E78">
        <v>3</v>
      </c>
      <c r="F78">
        <v>1</v>
      </c>
      <c r="G78">
        <v>0</v>
      </c>
      <c r="H78" t="s">
        <v>21</v>
      </c>
      <c r="I78" t="s">
        <v>14</v>
      </c>
      <c r="J78" t="s">
        <v>18</v>
      </c>
      <c r="K78">
        <v>9283</v>
      </c>
      <c r="L78">
        <v>42</v>
      </c>
      <c r="M78" t="s">
        <v>23</v>
      </c>
      <c r="N78" t="s">
        <v>16</v>
      </c>
      <c r="V78">
        <f t="shared" si="2"/>
        <v>6357.6793443168954</v>
      </c>
      <c r="W78">
        <f t="shared" si="3"/>
        <v>8557500.9385662284</v>
      </c>
    </row>
    <row r="79" spans="1:23">
      <c r="A79">
        <v>754</v>
      </c>
      <c r="B79">
        <v>55</v>
      </c>
      <c r="C79">
        <v>1</v>
      </c>
      <c r="D79" t="s">
        <v>11</v>
      </c>
      <c r="E79">
        <v>2</v>
      </c>
      <c r="F79">
        <v>1</v>
      </c>
      <c r="G79">
        <v>0</v>
      </c>
      <c r="H79" t="s">
        <v>21</v>
      </c>
      <c r="I79" t="s">
        <v>26</v>
      </c>
      <c r="J79" t="s">
        <v>13</v>
      </c>
      <c r="K79">
        <v>1555</v>
      </c>
      <c r="L79">
        <v>12</v>
      </c>
      <c r="M79" t="s">
        <v>29</v>
      </c>
      <c r="N79" t="s">
        <v>19</v>
      </c>
      <c r="V79">
        <f t="shared" si="2"/>
        <v>1968.7807580455881</v>
      </c>
      <c r="W79">
        <f t="shared" si="3"/>
        <v>171214.51572878149</v>
      </c>
    </row>
    <row r="80" spans="1:23">
      <c r="A80">
        <v>924</v>
      </c>
      <c r="B80">
        <v>55</v>
      </c>
      <c r="C80">
        <v>1</v>
      </c>
      <c r="D80" t="s">
        <v>11</v>
      </c>
      <c r="E80">
        <v>2</v>
      </c>
      <c r="F80">
        <v>0</v>
      </c>
      <c r="G80">
        <v>0</v>
      </c>
      <c r="H80" t="s">
        <v>12</v>
      </c>
      <c r="I80" t="s">
        <v>14</v>
      </c>
      <c r="J80" t="s">
        <v>14</v>
      </c>
      <c r="K80">
        <v>6872</v>
      </c>
      <c r="L80">
        <v>24</v>
      </c>
      <c r="M80" t="s">
        <v>22</v>
      </c>
      <c r="N80" t="s">
        <v>19</v>
      </c>
      <c r="V80">
        <f t="shared" si="2"/>
        <v>3724.3401925541111</v>
      </c>
      <c r="W80">
        <f t="shared" si="3"/>
        <v>9907762.2634102907</v>
      </c>
    </row>
    <row r="81" spans="1:23">
      <c r="A81">
        <v>300</v>
      </c>
      <c r="B81">
        <v>54</v>
      </c>
      <c r="C81">
        <v>0</v>
      </c>
      <c r="D81" t="s">
        <v>17</v>
      </c>
      <c r="E81">
        <v>0</v>
      </c>
      <c r="F81">
        <v>0</v>
      </c>
      <c r="G81">
        <v>0</v>
      </c>
      <c r="H81" t="s">
        <v>12</v>
      </c>
      <c r="I81" t="s">
        <v>14</v>
      </c>
      <c r="J81" t="s">
        <v>13</v>
      </c>
      <c r="K81">
        <v>672</v>
      </c>
      <c r="L81">
        <v>6</v>
      </c>
      <c r="M81" t="s">
        <v>23</v>
      </c>
      <c r="N81" t="s">
        <v>16</v>
      </c>
      <c r="V81">
        <f t="shared" si="2"/>
        <v>1091.0010407913264</v>
      </c>
      <c r="W81">
        <f t="shared" si="3"/>
        <v>175561.87218421479</v>
      </c>
    </row>
    <row r="82" spans="1:23">
      <c r="A82">
        <v>967</v>
      </c>
      <c r="B82">
        <v>54</v>
      </c>
      <c r="C82">
        <v>0</v>
      </c>
      <c r="D82" t="s">
        <v>17</v>
      </c>
      <c r="E82">
        <v>3</v>
      </c>
      <c r="F82">
        <v>0</v>
      </c>
      <c r="G82">
        <v>1</v>
      </c>
      <c r="H82" t="s">
        <v>25</v>
      </c>
      <c r="I82" t="s">
        <v>14</v>
      </c>
      <c r="J82" t="s">
        <v>13</v>
      </c>
      <c r="K82">
        <v>3568</v>
      </c>
      <c r="L82">
        <v>15</v>
      </c>
      <c r="M82" t="s">
        <v>15</v>
      </c>
      <c r="N82" t="s">
        <v>16</v>
      </c>
      <c r="V82">
        <f t="shared" si="2"/>
        <v>2407.6706166727186</v>
      </c>
      <c r="W82">
        <f t="shared" si="3"/>
        <v>1346364.2778126693</v>
      </c>
    </row>
    <row r="83" spans="1:23">
      <c r="A83">
        <v>815</v>
      </c>
      <c r="B83">
        <v>54</v>
      </c>
      <c r="C83">
        <v>0</v>
      </c>
      <c r="D83" t="s">
        <v>17</v>
      </c>
      <c r="E83">
        <v>2</v>
      </c>
      <c r="F83">
        <v>0</v>
      </c>
      <c r="G83">
        <v>1</v>
      </c>
      <c r="H83" t="s">
        <v>25</v>
      </c>
      <c r="I83" t="s">
        <v>14</v>
      </c>
      <c r="J83" t="s">
        <v>18</v>
      </c>
      <c r="K83">
        <v>7432</v>
      </c>
      <c r="L83">
        <v>36</v>
      </c>
      <c r="M83" t="s">
        <v>23</v>
      </c>
      <c r="N83" t="s">
        <v>16</v>
      </c>
      <c r="V83">
        <f t="shared" si="2"/>
        <v>5479.899627062634</v>
      </c>
      <c r="W83">
        <f t="shared" si="3"/>
        <v>3810695.8660222036</v>
      </c>
    </row>
    <row r="84" spans="1:23">
      <c r="A84">
        <v>798</v>
      </c>
      <c r="B84">
        <v>54</v>
      </c>
      <c r="C84">
        <v>1</v>
      </c>
      <c r="D84" t="s">
        <v>11</v>
      </c>
      <c r="E84">
        <v>2</v>
      </c>
      <c r="F84">
        <v>0</v>
      </c>
      <c r="G84">
        <v>0</v>
      </c>
      <c r="H84" t="s">
        <v>12</v>
      </c>
      <c r="I84" t="s">
        <v>13</v>
      </c>
      <c r="J84" t="s">
        <v>13</v>
      </c>
      <c r="K84">
        <v>717</v>
      </c>
      <c r="L84">
        <v>24</v>
      </c>
      <c r="M84" t="s">
        <v>23</v>
      </c>
      <c r="N84" t="s">
        <v>16</v>
      </c>
      <c r="V84">
        <f t="shared" si="2"/>
        <v>3724.3401925541111</v>
      </c>
      <c r="W84">
        <f t="shared" si="3"/>
        <v>9044095.0337513983</v>
      </c>
    </row>
    <row r="85" spans="1:23">
      <c r="A85">
        <v>94</v>
      </c>
      <c r="B85">
        <v>54</v>
      </c>
      <c r="C85">
        <v>1</v>
      </c>
      <c r="D85" t="s">
        <v>11</v>
      </c>
      <c r="E85">
        <v>2</v>
      </c>
      <c r="F85">
        <v>0</v>
      </c>
      <c r="G85">
        <v>0</v>
      </c>
      <c r="H85" t="s">
        <v>12</v>
      </c>
      <c r="I85" t="s">
        <v>26</v>
      </c>
      <c r="J85" t="s">
        <v>18</v>
      </c>
      <c r="K85">
        <v>1318</v>
      </c>
      <c r="L85">
        <v>12</v>
      </c>
      <c r="M85" t="s">
        <v>23</v>
      </c>
      <c r="N85" t="s">
        <v>16</v>
      </c>
      <c r="V85">
        <f t="shared" si="2"/>
        <v>1968.7807580455881</v>
      </c>
      <c r="W85">
        <f t="shared" si="3"/>
        <v>423515.59504239022</v>
      </c>
    </row>
    <row r="86" spans="1:23">
      <c r="A86">
        <v>91</v>
      </c>
      <c r="B86">
        <v>54</v>
      </c>
      <c r="C86">
        <v>1</v>
      </c>
      <c r="D86" t="s">
        <v>11</v>
      </c>
      <c r="E86">
        <v>2</v>
      </c>
      <c r="F86">
        <v>0</v>
      </c>
      <c r="G86">
        <v>0</v>
      </c>
      <c r="H86" t="s">
        <v>12</v>
      </c>
      <c r="I86" t="s">
        <v>14</v>
      </c>
      <c r="J86" t="s">
        <v>14</v>
      </c>
      <c r="K86">
        <v>1409</v>
      </c>
      <c r="L86">
        <v>12</v>
      </c>
      <c r="M86" t="s">
        <v>23</v>
      </c>
      <c r="N86" t="s">
        <v>16</v>
      </c>
      <c r="V86">
        <f t="shared" si="2"/>
        <v>1968.7807580455881</v>
      </c>
      <c r="W86">
        <f t="shared" si="3"/>
        <v>313354.49707809323</v>
      </c>
    </row>
    <row r="87" spans="1:23">
      <c r="A87">
        <v>800</v>
      </c>
      <c r="B87">
        <v>54</v>
      </c>
      <c r="C87">
        <v>1</v>
      </c>
      <c r="D87" t="s">
        <v>11</v>
      </c>
      <c r="E87">
        <v>2</v>
      </c>
      <c r="F87">
        <v>1</v>
      </c>
      <c r="G87">
        <v>0</v>
      </c>
      <c r="H87" t="s">
        <v>21</v>
      </c>
      <c r="I87" t="s">
        <v>14</v>
      </c>
      <c r="J87" t="s">
        <v>13</v>
      </c>
      <c r="K87">
        <v>1597</v>
      </c>
      <c r="L87">
        <v>24</v>
      </c>
      <c r="M87" t="s">
        <v>20</v>
      </c>
      <c r="N87" t="s">
        <v>16</v>
      </c>
      <c r="V87">
        <f t="shared" si="2"/>
        <v>3724.3401925541111</v>
      </c>
      <c r="W87">
        <f t="shared" si="3"/>
        <v>4525576.2948561627</v>
      </c>
    </row>
    <row r="88" spans="1:23">
      <c r="A88">
        <v>514</v>
      </c>
      <c r="B88">
        <v>54</v>
      </c>
      <c r="C88">
        <v>1</v>
      </c>
      <c r="D88" t="s">
        <v>11</v>
      </c>
      <c r="E88">
        <v>2</v>
      </c>
      <c r="F88">
        <v>0</v>
      </c>
      <c r="G88">
        <v>0</v>
      </c>
      <c r="H88" t="s">
        <v>12</v>
      </c>
      <c r="I88" t="s">
        <v>13</v>
      </c>
      <c r="J88" t="s">
        <v>13</v>
      </c>
      <c r="K88">
        <v>2255</v>
      </c>
      <c r="L88">
        <v>24</v>
      </c>
      <c r="M88" t="s">
        <v>23</v>
      </c>
      <c r="N88" t="s">
        <v>16</v>
      </c>
      <c r="V88">
        <f t="shared" si="2"/>
        <v>3724.3401925541111</v>
      </c>
      <c r="W88">
        <f t="shared" si="3"/>
        <v>2158960.6014549523</v>
      </c>
    </row>
    <row r="89" spans="1:23">
      <c r="A89">
        <v>813</v>
      </c>
      <c r="B89">
        <v>54</v>
      </c>
      <c r="C89">
        <v>1</v>
      </c>
      <c r="D89" t="s">
        <v>11</v>
      </c>
      <c r="E89">
        <v>2</v>
      </c>
      <c r="F89">
        <v>0</v>
      </c>
      <c r="G89">
        <v>0</v>
      </c>
      <c r="H89" t="s">
        <v>12</v>
      </c>
      <c r="I89" t="s">
        <v>14</v>
      </c>
      <c r="J89" t="s">
        <v>14</v>
      </c>
      <c r="K89">
        <v>3051</v>
      </c>
      <c r="L89">
        <v>48</v>
      </c>
      <c r="M89" t="s">
        <v>28</v>
      </c>
      <c r="N89" t="s">
        <v>19</v>
      </c>
      <c r="V89">
        <f t="shared" si="2"/>
        <v>7235.4590615711577</v>
      </c>
      <c r="W89">
        <f t="shared" si="3"/>
        <v>17509697.637964975</v>
      </c>
    </row>
    <row r="90" spans="1:23">
      <c r="A90">
        <v>190</v>
      </c>
      <c r="B90">
        <v>54</v>
      </c>
      <c r="C90">
        <v>1</v>
      </c>
      <c r="D90" t="s">
        <v>11</v>
      </c>
      <c r="E90">
        <v>3</v>
      </c>
      <c r="F90">
        <v>0</v>
      </c>
      <c r="G90">
        <v>0</v>
      </c>
      <c r="H90" t="s">
        <v>12</v>
      </c>
      <c r="I90" t="s">
        <v>26</v>
      </c>
      <c r="J90" t="s">
        <v>13</v>
      </c>
      <c r="K90">
        <v>4591</v>
      </c>
      <c r="L90">
        <v>24</v>
      </c>
      <c r="M90" t="s">
        <v>27</v>
      </c>
      <c r="N90" t="s">
        <v>19</v>
      </c>
      <c r="V90">
        <f t="shared" si="2"/>
        <v>3724.3401925541111</v>
      </c>
      <c r="W90">
        <f t="shared" si="3"/>
        <v>751099.2218421452</v>
      </c>
    </row>
    <row r="91" spans="1:23">
      <c r="A91">
        <v>885</v>
      </c>
      <c r="B91">
        <v>53</v>
      </c>
      <c r="C91">
        <v>0</v>
      </c>
      <c r="D91" t="s">
        <v>17</v>
      </c>
      <c r="E91">
        <v>2</v>
      </c>
      <c r="F91">
        <v>0</v>
      </c>
      <c r="G91">
        <v>0</v>
      </c>
      <c r="H91" t="s">
        <v>12</v>
      </c>
      <c r="I91" t="s">
        <v>14</v>
      </c>
      <c r="J91" t="s">
        <v>14</v>
      </c>
      <c r="K91">
        <v>795</v>
      </c>
      <c r="L91">
        <v>12</v>
      </c>
      <c r="M91" t="s">
        <v>20</v>
      </c>
      <c r="N91" t="s">
        <v>19</v>
      </c>
      <c r="V91">
        <f t="shared" si="2"/>
        <v>1968.7807580455881</v>
      </c>
      <c r="W91">
        <f t="shared" si="3"/>
        <v>1377761.2679580753</v>
      </c>
    </row>
    <row r="92" spans="1:23">
      <c r="A92">
        <v>175</v>
      </c>
      <c r="B92">
        <v>53</v>
      </c>
      <c r="C92">
        <v>0</v>
      </c>
      <c r="D92" t="s">
        <v>17</v>
      </c>
      <c r="E92">
        <v>3</v>
      </c>
      <c r="F92">
        <v>0</v>
      </c>
      <c r="G92">
        <v>0</v>
      </c>
      <c r="H92" t="s">
        <v>12</v>
      </c>
      <c r="I92" t="s">
        <v>13</v>
      </c>
      <c r="J92" t="s">
        <v>13</v>
      </c>
      <c r="K92">
        <v>7485</v>
      </c>
      <c r="L92">
        <v>30</v>
      </c>
      <c r="M92" t="s">
        <v>23</v>
      </c>
      <c r="N92" t="s">
        <v>19</v>
      </c>
      <c r="V92">
        <f t="shared" si="2"/>
        <v>4602.1199098083725</v>
      </c>
      <c r="W92">
        <f t="shared" si="3"/>
        <v>8310997.6144232862</v>
      </c>
    </row>
    <row r="93" spans="1:23">
      <c r="A93">
        <v>16</v>
      </c>
      <c r="B93">
        <v>53</v>
      </c>
      <c r="C93">
        <v>1</v>
      </c>
      <c r="D93" t="s">
        <v>11</v>
      </c>
      <c r="E93">
        <v>2</v>
      </c>
      <c r="F93">
        <v>0</v>
      </c>
      <c r="G93">
        <v>0</v>
      </c>
      <c r="H93" t="s">
        <v>12</v>
      </c>
      <c r="I93" t="s">
        <v>13</v>
      </c>
      <c r="J93" t="s">
        <v>13</v>
      </c>
      <c r="K93">
        <v>2424</v>
      </c>
      <c r="L93">
        <v>24</v>
      </c>
      <c r="M93" t="s">
        <v>15</v>
      </c>
      <c r="N93" t="s">
        <v>16</v>
      </c>
      <c r="V93">
        <f t="shared" si="2"/>
        <v>3724.3401925541111</v>
      </c>
      <c r="W93">
        <f t="shared" si="3"/>
        <v>1690884.6163716628</v>
      </c>
    </row>
    <row r="94" spans="1:23">
      <c r="A94">
        <v>6</v>
      </c>
      <c r="B94">
        <v>53</v>
      </c>
      <c r="C94">
        <v>1</v>
      </c>
      <c r="D94" t="s">
        <v>11</v>
      </c>
      <c r="E94">
        <v>2</v>
      </c>
      <c r="F94">
        <v>0</v>
      </c>
      <c r="G94">
        <v>0</v>
      </c>
      <c r="H94" t="s">
        <v>12</v>
      </c>
      <c r="I94" t="s">
        <v>24</v>
      </c>
      <c r="J94" t="s">
        <v>13</v>
      </c>
      <c r="K94">
        <v>2835</v>
      </c>
      <c r="L94">
        <v>24</v>
      </c>
      <c r="M94" t="s">
        <v>22</v>
      </c>
      <c r="N94" t="s">
        <v>16</v>
      </c>
      <c r="V94">
        <f t="shared" si="2"/>
        <v>3724.3401925541111</v>
      </c>
      <c r="W94">
        <f t="shared" si="3"/>
        <v>790925.97809218348</v>
      </c>
    </row>
    <row r="95" spans="1:23">
      <c r="A95">
        <v>4</v>
      </c>
      <c r="B95">
        <v>53</v>
      </c>
      <c r="C95">
        <v>1</v>
      </c>
      <c r="D95" t="s">
        <v>11</v>
      </c>
      <c r="E95">
        <v>2</v>
      </c>
      <c r="F95">
        <v>1</v>
      </c>
      <c r="G95">
        <v>0</v>
      </c>
      <c r="H95" t="s">
        <v>21</v>
      </c>
      <c r="I95" t="s">
        <v>14</v>
      </c>
      <c r="J95" t="s">
        <v>14</v>
      </c>
      <c r="K95">
        <v>4870</v>
      </c>
      <c r="L95">
        <v>24</v>
      </c>
      <c r="M95" t="s">
        <v>23</v>
      </c>
      <c r="N95" t="s">
        <v>19</v>
      </c>
      <c r="V95">
        <f t="shared" si="2"/>
        <v>3724.3401925541111</v>
      </c>
      <c r="W95">
        <f t="shared" si="3"/>
        <v>1312536.3943969512</v>
      </c>
    </row>
    <row r="96" spans="1:23">
      <c r="A96">
        <v>522</v>
      </c>
      <c r="B96">
        <v>53</v>
      </c>
      <c r="C96">
        <v>1</v>
      </c>
      <c r="D96" t="s">
        <v>11</v>
      </c>
      <c r="E96">
        <v>2</v>
      </c>
      <c r="F96">
        <v>1</v>
      </c>
      <c r="G96">
        <v>0</v>
      </c>
      <c r="H96" t="s">
        <v>21</v>
      </c>
      <c r="I96" t="s">
        <v>14</v>
      </c>
      <c r="J96" t="s">
        <v>14</v>
      </c>
      <c r="K96">
        <v>7119</v>
      </c>
      <c r="L96">
        <v>48</v>
      </c>
      <c r="M96" t="s">
        <v>22</v>
      </c>
      <c r="N96" t="s">
        <v>19</v>
      </c>
      <c r="V96">
        <f t="shared" si="2"/>
        <v>7235.4590615711577</v>
      </c>
      <c r="W96">
        <f t="shared" si="3"/>
        <v>13562.713022034697</v>
      </c>
    </row>
    <row r="97" spans="1:23">
      <c r="A97">
        <v>227</v>
      </c>
      <c r="B97">
        <v>53</v>
      </c>
      <c r="C97">
        <v>1</v>
      </c>
      <c r="D97" t="s">
        <v>11</v>
      </c>
      <c r="E97">
        <v>3</v>
      </c>
      <c r="F97">
        <v>1</v>
      </c>
      <c r="G97">
        <v>0</v>
      </c>
      <c r="H97" t="s">
        <v>21</v>
      </c>
      <c r="I97" t="s">
        <v>14</v>
      </c>
      <c r="J97" t="s">
        <v>14</v>
      </c>
      <c r="K97">
        <v>7865</v>
      </c>
      <c r="L97">
        <v>12</v>
      </c>
      <c r="M97" t="s">
        <v>22</v>
      </c>
      <c r="N97" t="s">
        <v>19</v>
      </c>
      <c r="V97">
        <f t="shared" si="2"/>
        <v>1968.7807580455881</v>
      </c>
      <c r="W97">
        <f t="shared" si="3"/>
        <v>34765401.349193454</v>
      </c>
    </row>
    <row r="98" spans="1:23">
      <c r="A98">
        <v>379</v>
      </c>
      <c r="B98">
        <v>52</v>
      </c>
      <c r="C98">
        <v>0</v>
      </c>
      <c r="D98" t="s">
        <v>17</v>
      </c>
      <c r="E98">
        <v>1</v>
      </c>
      <c r="F98">
        <v>0</v>
      </c>
      <c r="G98">
        <v>0</v>
      </c>
      <c r="H98" t="s">
        <v>12</v>
      </c>
      <c r="I98" t="s">
        <v>18</v>
      </c>
      <c r="J98" t="s">
        <v>13</v>
      </c>
      <c r="K98">
        <v>362</v>
      </c>
      <c r="L98">
        <v>6</v>
      </c>
      <c r="M98" t="s">
        <v>23</v>
      </c>
      <c r="N98" t="s">
        <v>16</v>
      </c>
      <c r="V98">
        <f t="shared" si="2"/>
        <v>1091.0010407913264</v>
      </c>
      <c r="W98">
        <f t="shared" si="3"/>
        <v>531442.51747483714</v>
      </c>
    </row>
    <row r="99" spans="1:23">
      <c r="A99">
        <v>584</v>
      </c>
      <c r="B99">
        <v>52</v>
      </c>
      <c r="C99">
        <v>0</v>
      </c>
      <c r="D99" t="s">
        <v>17</v>
      </c>
      <c r="E99">
        <v>3</v>
      </c>
      <c r="F99">
        <v>1</v>
      </c>
      <c r="G99">
        <v>0</v>
      </c>
      <c r="H99" t="s">
        <v>21</v>
      </c>
      <c r="I99" t="s">
        <v>13</v>
      </c>
      <c r="J99" t="s">
        <v>13</v>
      </c>
      <c r="K99">
        <v>2133</v>
      </c>
      <c r="L99">
        <v>12</v>
      </c>
      <c r="M99" t="s">
        <v>23</v>
      </c>
      <c r="N99" t="s">
        <v>16</v>
      </c>
      <c r="V99">
        <f t="shared" si="2"/>
        <v>1968.7807580455881</v>
      </c>
      <c r="W99">
        <f t="shared" si="3"/>
        <v>26967.959428081685</v>
      </c>
    </row>
    <row r="100" spans="1:23">
      <c r="A100">
        <v>177</v>
      </c>
      <c r="B100">
        <v>52</v>
      </c>
      <c r="C100">
        <v>1</v>
      </c>
      <c r="D100" t="s">
        <v>11</v>
      </c>
      <c r="E100">
        <v>2</v>
      </c>
      <c r="F100">
        <v>0</v>
      </c>
      <c r="G100">
        <v>0</v>
      </c>
      <c r="H100" t="s">
        <v>12</v>
      </c>
      <c r="I100" t="s">
        <v>24</v>
      </c>
      <c r="J100" t="s">
        <v>14</v>
      </c>
      <c r="K100">
        <v>338</v>
      </c>
      <c r="L100">
        <v>6</v>
      </c>
      <c r="M100" t="s">
        <v>15</v>
      </c>
      <c r="N100" t="s">
        <v>16</v>
      </c>
      <c r="V100">
        <f t="shared" si="2"/>
        <v>1091.0010407913264</v>
      </c>
      <c r="W100">
        <f t="shared" si="3"/>
        <v>567010.5674328208</v>
      </c>
    </row>
    <row r="101" spans="1:23">
      <c r="A101">
        <v>246</v>
      </c>
      <c r="B101">
        <v>52</v>
      </c>
      <c r="C101">
        <v>1</v>
      </c>
      <c r="D101" t="s">
        <v>11</v>
      </c>
      <c r="E101">
        <v>2</v>
      </c>
      <c r="F101">
        <v>0</v>
      </c>
      <c r="G101">
        <v>0</v>
      </c>
      <c r="H101" t="s">
        <v>12</v>
      </c>
      <c r="I101" t="s">
        <v>14</v>
      </c>
      <c r="J101" t="s">
        <v>13</v>
      </c>
      <c r="K101">
        <v>717</v>
      </c>
      <c r="L101">
        <v>12</v>
      </c>
      <c r="M101" t="s">
        <v>15</v>
      </c>
      <c r="N101" t="s">
        <v>16</v>
      </c>
      <c r="V101">
        <f t="shared" si="2"/>
        <v>1968.7807580455881</v>
      </c>
      <c r="W101">
        <f t="shared" si="3"/>
        <v>1566955.0662131871</v>
      </c>
    </row>
    <row r="102" spans="1:23">
      <c r="A102">
        <v>200</v>
      </c>
      <c r="B102">
        <v>52</v>
      </c>
      <c r="C102">
        <v>1</v>
      </c>
      <c r="D102" t="s">
        <v>11</v>
      </c>
      <c r="E102">
        <v>2</v>
      </c>
      <c r="F102">
        <v>0</v>
      </c>
      <c r="G102">
        <v>0</v>
      </c>
      <c r="H102" t="s">
        <v>12</v>
      </c>
      <c r="I102" t="s">
        <v>24</v>
      </c>
      <c r="J102" t="s">
        <v>13</v>
      </c>
      <c r="K102">
        <v>936</v>
      </c>
      <c r="L102">
        <v>9</v>
      </c>
      <c r="M102" t="s">
        <v>20</v>
      </c>
      <c r="N102" t="s">
        <v>16</v>
      </c>
      <c r="O102">
        <v>1</v>
      </c>
      <c r="V102">
        <f t="shared" si="2"/>
        <v>1529.8908994184571</v>
      </c>
      <c r="W102">
        <f t="shared" si="3"/>
        <v>352706.40041206399</v>
      </c>
    </row>
    <row r="103" spans="1:23">
      <c r="A103">
        <v>773</v>
      </c>
      <c r="B103">
        <v>52</v>
      </c>
      <c r="C103">
        <v>1</v>
      </c>
      <c r="D103" t="s">
        <v>11</v>
      </c>
      <c r="E103">
        <v>2</v>
      </c>
      <c r="F103">
        <v>0</v>
      </c>
      <c r="G103">
        <v>0</v>
      </c>
      <c r="H103" t="s">
        <v>12</v>
      </c>
      <c r="I103" t="s">
        <v>18</v>
      </c>
      <c r="J103" t="s">
        <v>13</v>
      </c>
      <c r="K103">
        <v>2223</v>
      </c>
      <c r="L103">
        <v>24</v>
      </c>
      <c r="M103" t="s">
        <v>15</v>
      </c>
      <c r="N103" t="s">
        <v>16</v>
      </c>
      <c r="V103">
        <f t="shared" si="2"/>
        <v>3724.3401925541111</v>
      </c>
      <c r="W103">
        <f t="shared" si="3"/>
        <v>2254022.3737784154</v>
      </c>
    </row>
    <row r="104" spans="1:23">
      <c r="A104">
        <v>84</v>
      </c>
      <c r="B104">
        <v>52</v>
      </c>
      <c r="C104">
        <v>1</v>
      </c>
      <c r="D104" t="s">
        <v>11</v>
      </c>
      <c r="E104">
        <v>1</v>
      </c>
      <c r="F104">
        <v>0</v>
      </c>
      <c r="G104">
        <v>0</v>
      </c>
      <c r="H104" t="s">
        <v>12</v>
      </c>
      <c r="I104" t="s">
        <v>14</v>
      </c>
      <c r="J104" t="s">
        <v>14</v>
      </c>
      <c r="K104">
        <v>2315</v>
      </c>
      <c r="L104">
        <v>10</v>
      </c>
      <c r="M104" t="s">
        <v>15</v>
      </c>
      <c r="N104" t="s">
        <v>16</v>
      </c>
      <c r="V104">
        <f t="shared" si="2"/>
        <v>1676.187518960834</v>
      </c>
      <c r="W104">
        <f t="shared" si="3"/>
        <v>408081.38593141478</v>
      </c>
    </row>
    <row r="105" spans="1:23">
      <c r="A105">
        <v>486</v>
      </c>
      <c r="B105">
        <v>52</v>
      </c>
      <c r="C105">
        <v>1</v>
      </c>
      <c r="D105" t="s">
        <v>11</v>
      </c>
      <c r="E105">
        <v>2</v>
      </c>
      <c r="F105">
        <v>0</v>
      </c>
      <c r="G105">
        <v>0</v>
      </c>
      <c r="H105" t="s">
        <v>12</v>
      </c>
      <c r="I105" t="s">
        <v>14</v>
      </c>
      <c r="J105" t="s">
        <v>13</v>
      </c>
      <c r="K105">
        <v>3077</v>
      </c>
      <c r="L105">
        <v>12</v>
      </c>
      <c r="M105" t="s">
        <v>15</v>
      </c>
      <c r="N105" t="s">
        <v>16</v>
      </c>
      <c r="V105">
        <f t="shared" si="2"/>
        <v>1968.7807580455881</v>
      </c>
      <c r="W105">
        <f t="shared" si="3"/>
        <v>1228149.8882380114</v>
      </c>
    </row>
    <row r="106" spans="1:23">
      <c r="A106">
        <v>56</v>
      </c>
      <c r="B106">
        <v>52</v>
      </c>
      <c r="C106">
        <v>1</v>
      </c>
      <c r="D106" t="s">
        <v>11</v>
      </c>
      <c r="E106">
        <v>3</v>
      </c>
      <c r="F106">
        <v>0</v>
      </c>
      <c r="G106">
        <v>0</v>
      </c>
      <c r="H106" t="s">
        <v>12</v>
      </c>
      <c r="I106" t="s">
        <v>13</v>
      </c>
      <c r="J106" t="s">
        <v>18</v>
      </c>
      <c r="K106">
        <v>6468</v>
      </c>
      <c r="L106">
        <v>12</v>
      </c>
      <c r="M106" t="s">
        <v>15</v>
      </c>
      <c r="N106" t="s">
        <v>19</v>
      </c>
      <c r="V106">
        <f t="shared" si="2"/>
        <v>1968.7807580455881</v>
      </c>
      <c r="W106">
        <f t="shared" si="3"/>
        <v>20242973.787172832</v>
      </c>
    </row>
    <row r="107" spans="1:23">
      <c r="A107">
        <v>147</v>
      </c>
      <c r="B107">
        <v>51</v>
      </c>
      <c r="C107">
        <v>0</v>
      </c>
      <c r="D107" t="s">
        <v>17</v>
      </c>
      <c r="E107">
        <v>2</v>
      </c>
      <c r="F107">
        <v>0</v>
      </c>
      <c r="G107">
        <v>0</v>
      </c>
      <c r="H107" t="s">
        <v>12</v>
      </c>
      <c r="I107" t="s">
        <v>18</v>
      </c>
      <c r="J107" t="s">
        <v>13</v>
      </c>
      <c r="K107">
        <v>682</v>
      </c>
      <c r="L107">
        <v>12</v>
      </c>
      <c r="M107" t="s">
        <v>23</v>
      </c>
      <c r="N107" t="s">
        <v>16</v>
      </c>
      <c r="V107">
        <f t="shared" si="2"/>
        <v>1968.7807580455881</v>
      </c>
      <c r="W107">
        <f t="shared" si="3"/>
        <v>1655804.7192763782</v>
      </c>
    </row>
    <row r="108" spans="1:23">
      <c r="A108">
        <v>72</v>
      </c>
      <c r="B108">
        <v>51</v>
      </c>
      <c r="C108">
        <v>1</v>
      </c>
      <c r="D108" t="s">
        <v>11</v>
      </c>
      <c r="E108">
        <v>3</v>
      </c>
      <c r="F108">
        <v>1</v>
      </c>
      <c r="G108">
        <v>0</v>
      </c>
      <c r="H108" t="s">
        <v>21</v>
      </c>
      <c r="I108" t="s">
        <v>14</v>
      </c>
      <c r="J108" t="s">
        <v>14</v>
      </c>
      <c r="K108">
        <v>1164</v>
      </c>
      <c r="L108">
        <v>8</v>
      </c>
      <c r="M108" t="s">
        <v>30</v>
      </c>
      <c r="N108" t="s">
        <v>16</v>
      </c>
      <c r="V108">
        <f t="shared" si="2"/>
        <v>1383.5942798760802</v>
      </c>
      <c r="W108">
        <f t="shared" si="3"/>
        <v>48221.647754294259</v>
      </c>
    </row>
    <row r="109" spans="1:23">
      <c r="A109">
        <v>241</v>
      </c>
      <c r="B109">
        <v>51</v>
      </c>
      <c r="C109">
        <v>1</v>
      </c>
      <c r="D109" t="s">
        <v>11</v>
      </c>
      <c r="E109">
        <v>2</v>
      </c>
      <c r="F109">
        <v>0</v>
      </c>
      <c r="G109">
        <v>0</v>
      </c>
      <c r="H109" t="s">
        <v>12</v>
      </c>
      <c r="I109" t="s">
        <v>14</v>
      </c>
      <c r="J109" t="s">
        <v>13</v>
      </c>
      <c r="K109">
        <v>1595</v>
      </c>
      <c r="L109">
        <v>6</v>
      </c>
      <c r="M109" t="s">
        <v>15</v>
      </c>
      <c r="N109" t="s">
        <v>16</v>
      </c>
      <c r="V109">
        <f t="shared" si="2"/>
        <v>1091.0010407913264</v>
      </c>
      <c r="W109">
        <f t="shared" si="3"/>
        <v>254014.95088342621</v>
      </c>
    </row>
    <row r="110" spans="1:23">
      <c r="A110">
        <v>231</v>
      </c>
      <c r="B110">
        <v>51</v>
      </c>
      <c r="C110">
        <v>1</v>
      </c>
      <c r="D110" t="s">
        <v>11</v>
      </c>
      <c r="E110">
        <v>1</v>
      </c>
      <c r="F110">
        <v>1</v>
      </c>
      <c r="G110">
        <v>0</v>
      </c>
      <c r="H110" t="s">
        <v>21</v>
      </c>
      <c r="I110" t="s">
        <v>24</v>
      </c>
      <c r="J110" t="s">
        <v>13</v>
      </c>
      <c r="K110">
        <v>2507</v>
      </c>
      <c r="L110">
        <v>9</v>
      </c>
      <c r="M110" t="s">
        <v>23</v>
      </c>
      <c r="N110" t="s">
        <v>16</v>
      </c>
      <c r="V110">
        <f t="shared" si="2"/>
        <v>1529.8908994184571</v>
      </c>
      <c r="W110">
        <f t="shared" si="3"/>
        <v>954742.1944392717</v>
      </c>
    </row>
    <row r="111" spans="1:23">
      <c r="A111">
        <v>793</v>
      </c>
      <c r="B111">
        <v>51</v>
      </c>
      <c r="C111">
        <v>1</v>
      </c>
      <c r="D111" t="s">
        <v>11</v>
      </c>
      <c r="E111">
        <v>2</v>
      </c>
      <c r="F111">
        <v>1</v>
      </c>
      <c r="G111">
        <v>0</v>
      </c>
      <c r="H111" t="s">
        <v>21</v>
      </c>
      <c r="I111" t="s">
        <v>14</v>
      </c>
      <c r="J111" t="s">
        <v>26</v>
      </c>
      <c r="K111">
        <v>2892</v>
      </c>
      <c r="L111">
        <v>24</v>
      </c>
      <c r="M111" t="s">
        <v>22</v>
      </c>
      <c r="N111" t="s">
        <v>16</v>
      </c>
      <c r="V111">
        <f t="shared" si="2"/>
        <v>3724.3401925541111</v>
      </c>
      <c r="W111">
        <f t="shared" si="3"/>
        <v>692790.19614101481</v>
      </c>
    </row>
    <row r="112" spans="1:23">
      <c r="A112">
        <v>214</v>
      </c>
      <c r="B112">
        <v>51</v>
      </c>
      <c r="C112">
        <v>1</v>
      </c>
      <c r="D112" t="s">
        <v>11</v>
      </c>
      <c r="E112">
        <v>2</v>
      </c>
      <c r="F112">
        <v>0</v>
      </c>
      <c r="G112">
        <v>0</v>
      </c>
      <c r="H112" t="s">
        <v>12</v>
      </c>
      <c r="I112" t="s">
        <v>13</v>
      </c>
      <c r="J112" t="s">
        <v>13</v>
      </c>
      <c r="K112">
        <v>3342</v>
      </c>
      <c r="L112">
        <v>36</v>
      </c>
      <c r="M112" t="s">
        <v>15</v>
      </c>
      <c r="N112" t="s">
        <v>16</v>
      </c>
      <c r="V112">
        <f t="shared" si="2"/>
        <v>5479.899627062634</v>
      </c>
      <c r="W112">
        <f t="shared" si="3"/>
        <v>4570614.8153945496</v>
      </c>
    </row>
    <row r="113" spans="1:23">
      <c r="A113">
        <v>77</v>
      </c>
      <c r="B113">
        <v>51</v>
      </c>
      <c r="C113">
        <v>1</v>
      </c>
      <c r="D113" t="s">
        <v>11</v>
      </c>
      <c r="E113">
        <v>2</v>
      </c>
      <c r="F113">
        <v>0</v>
      </c>
      <c r="G113">
        <v>0</v>
      </c>
      <c r="H113" t="s">
        <v>12</v>
      </c>
      <c r="I113" t="s">
        <v>14</v>
      </c>
      <c r="J113" t="s">
        <v>18</v>
      </c>
      <c r="K113">
        <v>4771</v>
      </c>
      <c r="L113">
        <v>11</v>
      </c>
      <c r="M113" t="s">
        <v>15</v>
      </c>
      <c r="N113" t="s">
        <v>16</v>
      </c>
      <c r="V113">
        <f t="shared" si="2"/>
        <v>1822.4841385032109</v>
      </c>
      <c r="W113">
        <f t="shared" si="3"/>
        <v>8693745.7854981516</v>
      </c>
    </row>
    <row r="114" spans="1:23">
      <c r="A114">
        <v>796</v>
      </c>
      <c r="B114">
        <v>51</v>
      </c>
      <c r="C114">
        <v>1</v>
      </c>
      <c r="D114" t="s">
        <v>11</v>
      </c>
      <c r="E114">
        <v>2</v>
      </c>
      <c r="F114">
        <v>1</v>
      </c>
      <c r="G114">
        <v>0</v>
      </c>
      <c r="H114" t="s">
        <v>21</v>
      </c>
      <c r="I114" t="s">
        <v>13</v>
      </c>
      <c r="J114" t="s">
        <v>14</v>
      </c>
      <c r="K114">
        <v>7511</v>
      </c>
      <c r="L114">
        <v>18</v>
      </c>
      <c r="M114" t="s">
        <v>23</v>
      </c>
      <c r="N114" t="s">
        <v>19</v>
      </c>
      <c r="V114">
        <f t="shared" si="2"/>
        <v>2846.5604752998493</v>
      </c>
      <c r="W114">
        <f t="shared" si="3"/>
        <v>21756996.079584964</v>
      </c>
    </row>
    <row r="115" spans="1:23">
      <c r="A115">
        <v>664</v>
      </c>
      <c r="B115">
        <v>50</v>
      </c>
      <c r="C115">
        <v>0</v>
      </c>
      <c r="D115" t="s">
        <v>17</v>
      </c>
      <c r="E115">
        <v>1</v>
      </c>
      <c r="F115">
        <v>0</v>
      </c>
      <c r="G115">
        <v>0</v>
      </c>
      <c r="H115" t="s">
        <v>12</v>
      </c>
      <c r="I115" t="s">
        <v>14</v>
      </c>
      <c r="J115" t="s">
        <v>26</v>
      </c>
      <c r="K115">
        <v>1047</v>
      </c>
      <c r="L115">
        <v>6</v>
      </c>
      <c r="M115" t="s">
        <v>20</v>
      </c>
      <c r="N115" t="s">
        <v>16</v>
      </c>
      <c r="V115">
        <f t="shared" si="2"/>
        <v>1091.0010407913264</v>
      </c>
      <c r="W115">
        <f t="shared" si="3"/>
        <v>1936.0915907199726</v>
      </c>
    </row>
    <row r="116" spans="1:23">
      <c r="A116">
        <v>607</v>
      </c>
      <c r="B116">
        <v>50</v>
      </c>
      <c r="C116">
        <v>0</v>
      </c>
      <c r="D116" t="s">
        <v>17</v>
      </c>
      <c r="E116">
        <v>2</v>
      </c>
      <c r="F116">
        <v>1</v>
      </c>
      <c r="G116">
        <v>0</v>
      </c>
      <c r="H116" t="s">
        <v>21</v>
      </c>
      <c r="I116" t="s">
        <v>18</v>
      </c>
      <c r="J116" t="s">
        <v>18</v>
      </c>
      <c r="K116">
        <v>2671</v>
      </c>
      <c r="L116">
        <v>36</v>
      </c>
      <c r="M116" t="s">
        <v>15</v>
      </c>
      <c r="N116" t="s">
        <v>19</v>
      </c>
      <c r="V116">
        <f t="shared" si="2"/>
        <v>5479.899627062634</v>
      </c>
      <c r="W116">
        <f t="shared" si="3"/>
        <v>7889917.114912604</v>
      </c>
    </row>
    <row r="117" spans="1:23">
      <c r="A117">
        <v>695</v>
      </c>
      <c r="B117">
        <v>50</v>
      </c>
      <c r="C117">
        <v>1</v>
      </c>
      <c r="D117" t="s">
        <v>11</v>
      </c>
      <c r="E117">
        <v>2</v>
      </c>
      <c r="F117">
        <v>0</v>
      </c>
      <c r="G117">
        <v>1</v>
      </c>
      <c r="H117" t="s">
        <v>25</v>
      </c>
      <c r="I117" t="s">
        <v>24</v>
      </c>
      <c r="J117" t="s">
        <v>13</v>
      </c>
      <c r="K117">
        <v>1236</v>
      </c>
      <c r="L117">
        <v>6</v>
      </c>
      <c r="M117" t="s">
        <v>23</v>
      </c>
      <c r="N117" t="s">
        <v>16</v>
      </c>
      <c r="O117">
        <v>1</v>
      </c>
      <c r="V117">
        <f t="shared" si="2"/>
        <v>1091.0010407913264</v>
      </c>
      <c r="W117">
        <f t="shared" si="3"/>
        <v>21024.698171598582</v>
      </c>
    </row>
    <row r="118" spans="1:23">
      <c r="A118">
        <v>61</v>
      </c>
      <c r="B118">
        <v>50</v>
      </c>
      <c r="C118">
        <v>1</v>
      </c>
      <c r="D118" t="s">
        <v>11</v>
      </c>
      <c r="E118">
        <v>2</v>
      </c>
      <c r="F118">
        <v>0</v>
      </c>
      <c r="G118">
        <v>0</v>
      </c>
      <c r="H118" t="s">
        <v>12</v>
      </c>
      <c r="I118" t="s">
        <v>13</v>
      </c>
      <c r="J118" t="s">
        <v>18</v>
      </c>
      <c r="K118">
        <v>1537</v>
      </c>
      <c r="L118">
        <v>15</v>
      </c>
      <c r="M118" t="s">
        <v>15</v>
      </c>
      <c r="N118" t="s">
        <v>16</v>
      </c>
      <c r="O118">
        <v>1</v>
      </c>
      <c r="V118">
        <f t="shared" si="2"/>
        <v>2407.6706166727186</v>
      </c>
      <c r="W118">
        <f t="shared" si="3"/>
        <v>758067.32273725199</v>
      </c>
    </row>
    <row r="119" spans="1:23">
      <c r="A119">
        <v>843</v>
      </c>
      <c r="B119">
        <v>50</v>
      </c>
      <c r="C119">
        <v>1</v>
      </c>
      <c r="D119" t="s">
        <v>11</v>
      </c>
      <c r="E119">
        <v>2</v>
      </c>
      <c r="F119">
        <v>0</v>
      </c>
      <c r="G119">
        <v>0</v>
      </c>
      <c r="H119" t="s">
        <v>12</v>
      </c>
      <c r="I119" t="s">
        <v>14</v>
      </c>
      <c r="J119" t="s">
        <v>13</v>
      </c>
      <c r="K119">
        <v>1559</v>
      </c>
      <c r="L119">
        <v>24</v>
      </c>
      <c r="M119" t="s">
        <v>27</v>
      </c>
      <c r="N119" t="s">
        <v>16</v>
      </c>
      <c r="V119">
        <f t="shared" si="2"/>
        <v>3724.3401925541111</v>
      </c>
      <c r="W119">
        <f t="shared" si="3"/>
        <v>4688698.1494902754</v>
      </c>
    </row>
    <row r="120" spans="1:23">
      <c r="A120">
        <v>281</v>
      </c>
      <c r="B120">
        <v>50</v>
      </c>
      <c r="C120">
        <v>1</v>
      </c>
      <c r="D120" t="s">
        <v>11</v>
      </c>
      <c r="E120">
        <v>2</v>
      </c>
      <c r="F120">
        <v>0</v>
      </c>
      <c r="G120">
        <v>0</v>
      </c>
      <c r="H120" t="s">
        <v>12</v>
      </c>
      <c r="I120" t="s">
        <v>14</v>
      </c>
      <c r="J120" t="s">
        <v>13</v>
      </c>
      <c r="K120">
        <v>1574</v>
      </c>
      <c r="L120">
        <v>12</v>
      </c>
      <c r="M120" t="s">
        <v>22</v>
      </c>
      <c r="N120" t="s">
        <v>16</v>
      </c>
      <c r="V120">
        <f t="shared" si="2"/>
        <v>1968.7807580455881</v>
      </c>
      <c r="W120">
        <f t="shared" si="3"/>
        <v>155851.84692304916</v>
      </c>
    </row>
    <row r="121" spans="1:23">
      <c r="A121">
        <v>662</v>
      </c>
      <c r="B121">
        <v>50</v>
      </c>
      <c r="C121">
        <v>1</v>
      </c>
      <c r="D121" t="s">
        <v>11</v>
      </c>
      <c r="E121">
        <v>2</v>
      </c>
      <c r="F121">
        <v>0</v>
      </c>
      <c r="G121">
        <v>0</v>
      </c>
      <c r="H121" t="s">
        <v>12</v>
      </c>
      <c r="I121" t="s">
        <v>14</v>
      </c>
      <c r="J121" t="s">
        <v>13</v>
      </c>
      <c r="K121">
        <v>2241</v>
      </c>
      <c r="L121">
        <v>21</v>
      </c>
      <c r="M121" t="s">
        <v>22</v>
      </c>
      <c r="N121" t="s">
        <v>16</v>
      </c>
      <c r="V121">
        <f t="shared" si="2"/>
        <v>3285.45033392698</v>
      </c>
      <c r="W121">
        <f t="shared" si="3"/>
        <v>1090876.50004018</v>
      </c>
    </row>
    <row r="122" spans="1:23">
      <c r="A122">
        <v>994</v>
      </c>
      <c r="B122">
        <v>50</v>
      </c>
      <c r="C122">
        <v>1</v>
      </c>
      <c r="D122" t="s">
        <v>11</v>
      </c>
      <c r="E122">
        <v>2</v>
      </c>
      <c r="F122">
        <v>0</v>
      </c>
      <c r="G122">
        <v>0</v>
      </c>
      <c r="H122" t="s">
        <v>12</v>
      </c>
      <c r="I122" t="s">
        <v>13</v>
      </c>
      <c r="J122" t="s">
        <v>13</v>
      </c>
      <c r="K122">
        <v>2390</v>
      </c>
      <c r="L122">
        <v>12</v>
      </c>
      <c r="M122" t="s">
        <v>23</v>
      </c>
      <c r="N122" t="s">
        <v>16</v>
      </c>
      <c r="V122">
        <f t="shared" si="2"/>
        <v>1968.7807580455881</v>
      </c>
      <c r="W122">
        <f t="shared" si="3"/>
        <v>177425.6497926494</v>
      </c>
    </row>
    <row r="123" spans="1:23">
      <c r="A123">
        <v>183</v>
      </c>
      <c r="B123">
        <v>50</v>
      </c>
      <c r="C123">
        <v>1</v>
      </c>
      <c r="D123" t="s">
        <v>11</v>
      </c>
      <c r="E123">
        <v>2</v>
      </c>
      <c r="F123">
        <v>0</v>
      </c>
      <c r="G123">
        <v>0</v>
      </c>
      <c r="H123" t="s">
        <v>12</v>
      </c>
      <c r="I123" t="s">
        <v>26</v>
      </c>
      <c r="J123" t="s">
        <v>13</v>
      </c>
      <c r="K123">
        <v>3777</v>
      </c>
      <c r="L123">
        <v>24</v>
      </c>
      <c r="M123" t="s">
        <v>22</v>
      </c>
      <c r="N123" t="s">
        <v>16</v>
      </c>
      <c r="O123">
        <v>1</v>
      </c>
      <c r="V123">
        <f t="shared" si="2"/>
        <v>3724.3401925541111</v>
      </c>
      <c r="W123">
        <f t="shared" si="3"/>
        <v>2773.0553202380934</v>
      </c>
    </row>
    <row r="124" spans="1:23">
      <c r="A124">
        <v>650</v>
      </c>
      <c r="B124">
        <v>50</v>
      </c>
      <c r="C124">
        <v>1</v>
      </c>
      <c r="D124" t="s">
        <v>11</v>
      </c>
      <c r="E124">
        <v>3</v>
      </c>
      <c r="F124">
        <v>1</v>
      </c>
      <c r="G124">
        <v>0</v>
      </c>
      <c r="H124" t="s">
        <v>21</v>
      </c>
      <c r="I124" t="s">
        <v>14</v>
      </c>
      <c r="J124" t="s">
        <v>14</v>
      </c>
      <c r="K124">
        <v>7476</v>
      </c>
      <c r="L124">
        <v>48</v>
      </c>
      <c r="M124" t="s">
        <v>20</v>
      </c>
      <c r="N124" t="s">
        <v>16</v>
      </c>
      <c r="V124">
        <f t="shared" si="2"/>
        <v>7235.4590615711577</v>
      </c>
      <c r="W124">
        <f t="shared" si="3"/>
        <v>57859.943060228106</v>
      </c>
    </row>
    <row r="125" spans="1:23">
      <c r="A125">
        <v>212</v>
      </c>
      <c r="B125">
        <v>50</v>
      </c>
      <c r="C125">
        <v>1</v>
      </c>
      <c r="D125" t="s">
        <v>11</v>
      </c>
      <c r="E125">
        <v>2</v>
      </c>
      <c r="F125">
        <v>0</v>
      </c>
      <c r="G125">
        <v>0</v>
      </c>
      <c r="H125" t="s">
        <v>12</v>
      </c>
      <c r="I125" t="s">
        <v>14</v>
      </c>
      <c r="J125" t="s">
        <v>14</v>
      </c>
      <c r="K125">
        <v>5293</v>
      </c>
      <c r="L125">
        <v>27</v>
      </c>
      <c r="M125" t="s">
        <v>27</v>
      </c>
      <c r="N125" t="s">
        <v>19</v>
      </c>
      <c r="V125">
        <f t="shared" si="2"/>
        <v>4163.2300511812418</v>
      </c>
      <c r="W125">
        <f t="shared" si="3"/>
        <v>1276380.1372539394</v>
      </c>
    </row>
    <row r="126" spans="1:23">
      <c r="A126">
        <v>788</v>
      </c>
      <c r="B126">
        <v>50</v>
      </c>
      <c r="C126">
        <v>1</v>
      </c>
      <c r="D126" t="s">
        <v>11</v>
      </c>
      <c r="E126">
        <v>2</v>
      </c>
      <c r="F126">
        <v>1</v>
      </c>
      <c r="G126">
        <v>0</v>
      </c>
      <c r="H126" t="s">
        <v>21</v>
      </c>
      <c r="I126" t="s">
        <v>14</v>
      </c>
      <c r="J126" t="s">
        <v>18</v>
      </c>
      <c r="K126">
        <v>6224</v>
      </c>
      <c r="L126">
        <v>48</v>
      </c>
      <c r="M126" t="s">
        <v>20</v>
      </c>
      <c r="N126" t="s">
        <v>19</v>
      </c>
      <c r="V126">
        <f t="shared" si="2"/>
        <v>7235.4590615711577</v>
      </c>
      <c r="W126">
        <f t="shared" si="3"/>
        <v>1023049.433234407</v>
      </c>
    </row>
    <row r="127" spans="1:23">
      <c r="A127">
        <v>750</v>
      </c>
      <c r="B127">
        <v>49</v>
      </c>
      <c r="C127">
        <v>0</v>
      </c>
      <c r="D127" t="s">
        <v>17</v>
      </c>
      <c r="E127">
        <v>2</v>
      </c>
      <c r="F127">
        <v>0</v>
      </c>
      <c r="G127">
        <v>0</v>
      </c>
      <c r="H127" t="s">
        <v>12</v>
      </c>
      <c r="I127" t="s">
        <v>14</v>
      </c>
      <c r="J127" t="s">
        <v>14</v>
      </c>
      <c r="K127">
        <v>428</v>
      </c>
      <c r="L127">
        <v>6</v>
      </c>
      <c r="M127" t="s">
        <v>22</v>
      </c>
      <c r="N127" t="s">
        <v>16</v>
      </c>
      <c r="V127">
        <f t="shared" si="2"/>
        <v>1091.0010407913264</v>
      </c>
      <c r="W127">
        <f t="shared" si="3"/>
        <v>439570.38009038207</v>
      </c>
    </row>
    <row r="128" spans="1:23">
      <c r="A128">
        <v>288</v>
      </c>
      <c r="B128">
        <v>49</v>
      </c>
      <c r="C128">
        <v>0</v>
      </c>
      <c r="D128" t="s">
        <v>17</v>
      </c>
      <c r="E128">
        <v>2</v>
      </c>
      <c r="F128">
        <v>0</v>
      </c>
      <c r="G128">
        <v>0</v>
      </c>
      <c r="H128" t="s">
        <v>12</v>
      </c>
      <c r="I128" t="s">
        <v>14</v>
      </c>
      <c r="J128" t="s">
        <v>18</v>
      </c>
      <c r="K128">
        <v>1092</v>
      </c>
      <c r="L128">
        <v>12</v>
      </c>
      <c r="M128" t="s">
        <v>15</v>
      </c>
      <c r="N128" t="s">
        <v>16</v>
      </c>
      <c r="V128">
        <f t="shared" si="2"/>
        <v>1968.7807580455881</v>
      </c>
      <c r="W128">
        <f t="shared" si="3"/>
        <v>768744.49767899606</v>
      </c>
    </row>
    <row r="129" spans="1:23">
      <c r="A129">
        <v>619</v>
      </c>
      <c r="B129">
        <v>49</v>
      </c>
      <c r="C129">
        <v>1</v>
      </c>
      <c r="D129" t="s">
        <v>11</v>
      </c>
      <c r="E129">
        <v>1</v>
      </c>
      <c r="F129">
        <v>0</v>
      </c>
      <c r="G129">
        <v>0</v>
      </c>
      <c r="H129" t="s">
        <v>12</v>
      </c>
      <c r="I129" t="s">
        <v>14</v>
      </c>
      <c r="J129" t="s">
        <v>13</v>
      </c>
      <c r="K129">
        <v>640</v>
      </c>
      <c r="L129">
        <v>12</v>
      </c>
      <c r="M129" t="s">
        <v>23</v>
      </c>
      <c r="N129" t="s">
        <v>16</v>
      </c>
      <c r="V129">
        <f t="shared" si="2"/>
        <v>1968.7807580455881</v>
      </c>
      <c r="W129">
        <f t="shared" si="3"/>
        <v>1765658.3029522076</v>
      </c>
    </row>
    <row r="130" spans="1:23">
      <c r="A130">
        <v>303</v>
      </c>
      <c r="B130">
        <v>49</v>
      </c>
      <c r="C130">
        <v>1</v>
      </c>
      <c r="D130" t="s">
        <v>11</v>
      </c>
      <c r="E130">
        <v>2</v>
      </c>
      <c r="F130">
        <v>0</v>
      </c>
      <c r="G130">
        <v>0</v>
      </c>
      <c r="H130" t="s">
        <v>12</v>
      </c>
      <c r="I130" t="s">
        <v>14</v>
      </c>
      <c r="J130" t="s">
        <v>14</v>
      </c>
      <c r="K130">
        <v>1038</v>
      </c>
      <c r="L130">
        <v>10</v>
      </c>
      <c r="M130" t="s">
        <v>23</v>
      </c>
      <c r="N130" t="s">
        <v>16</v>
      </c>
      <c r="V130">
        <f t="shared" si="2"/>
        <v>1676.187518960834</v>
      </c>
      <c r="W130">
        <f t="shared" si="3"/>
        <v>407283.30935738492</v>
      </c>
    </row>
    <row r="131" spans="1:23">
      <c r="A131">
        <v>502</v>
      </c>
      <c r="B131">
        <v>49</v>
      </c>
      <c r="C131">
        <v>1</v>
      </c>
      <c r="D131" t="s">
        <v>11</v>
      </c>
      <c r="E131">
        <v>2</v>
      </c>
      <c r="F131">
        <v>0</v>
      </c>
      <c r="G131">
        <v>0</v>
      </c>
      <c r="H131" t="s">
        <v>12</v>
      </c>
      <c r="I131" t="s">
        <v>18</v>
      </c>
      <c r="J131" t="s">
        <v>26</v>
      </c>
      <c r="K131">
        <v>1126</v>
      </c>
      <c r="L131">
        <v>9</v>
      </c>
      <c r="M131" t="s">
        <v>15</v>
      </c>
      <c r="N131" t="s">
        <v>16</v>
      </c>
      <c r="V131">
        <f t="shared" ref="V131:V194" si="4">T$10+L131*U$10</f>
        <v>1529.8908994184571</v>
      </c>
      <c r="W131">
        <f t="shared" ref="W131:W194" si="5">(V131-K131)^2</f>
        <v>163127.85863305026</v>
      </c>
    </row>
    <row r="132" spans="1:23">
      <c r="A132">
        <v>277</v>
      </c>
      <c r="B132">
        <v>49</v>
      </c>
      <c r="C132">
        <v>1</v>
      </c>
      <c r="D132" t="s">
        <v>11</v>
      </c>
      <c r="E132">
        <v>1</v>
      </c>
      <c r="F132">
        <v>0</v>
      </c>
      <c r="G132">
        <v>0</v>
      </c>
      <c r="H132" t="s">
        <v>12</v>
      </c>
      <c r="I132" t="s">
        <v>13</v>
      </c>
      <c r="J132" t="s">
        <v>14</v>
      </c>
      <c r="K132">
        <v>1262</v>
      </c>
      <c r="L132">
        <v>12</v>
      </c>
      <c r="M132" t="s">
        <v>22</v>
      </c>
      <c r="N132" t="s">
        <v>16</v>
      </c>
      <c r="V132">
        <f t="shared" si="4"/>
        <v>1968.7807580455881</v>
      </c>
      <c r="W132">
        <f t="shared" si="5"/>
        <v>499539.03994349611</v>
      </c>
    </row>
    <row r="133" spans="1:23">
      <c r="A133">
        <v>282</v>
      </c>
      <c r="B133">
        <v>49</v>
      </c>
      <c r="C133">
        <v>1</v>
      </c>
      <c r="D133" t="s">
        <v>11</v>
      </c>
      <c r="E133">
        <v>1</v>
      </c>
      <c r="F133">
        <v>0</v>
      </c>
      <c r="G133">
        <v>0</v>
      </c>
      <c r="H133" t="s">
        <v>12</v>
      </c>
      <c r="I133" t="s">
        <v>13</v>
      </c>
      <c r="J133" t="s">
        <v>26</v>
      </c>
      <c r="K133">
        <v>1445</v>
      </c>
      <c r="L133">
        <v>18</v>
      </c>
      <c r="M133" t="s">
        <v>15</v>
      </c>
      <c r="N133" t="s">
        <v>16</v>
      </c>
      <c r="V133">
        <f t="shared" si="4"/>
        <v>2846.5604752998493</v>
      </c>
      <c r="W133">
        <f t="shared" si="5"/>
        <v>1964371.7659227394</v>
      </c>
    </row>
    <row r="134" spans="1:23">
      <c r="A134">
        <v>2</v>
      </c>
      <c r="B134">
        <v>49</v>
      </c>
      <c r="C134">
        <v>1</v>
      </c>
      <c r="D134" t="s">
        <v>11</v>
      </c>
      <c r="E134">
        <v>1</v>
      </c>
      <c r="F134">
        <v>0</v>
      </c>
      <c r="G134">
        <v>0</v>
      </c>
      <c r="H134" t="s">
        <v>12</v>
      </c>
      <c r="I134" t="s">
        <v>14</v>
      </c>
      <c r="J134" t="s">
        <v>13</v>
      </c>
      <c r="K134">
        <v>2096</v>
      </c>
      <c r="L134">
        <v>12</v>
      </c>
      <c r="M134" t="s">
        <v>20</v>
      </c>
      <c r="N134" t="s">
        <v>16</v>
      </c>
      <c r="V134">
        <f t="shared" si="4"/>
        <v>1968.7807580455881</v>
      </c>
      <c r="W134">
        <f t="shared" si="5"/>
        <v>16184.735523455203</v>
      </c>
    </row>
    <row r="135" spans="1:23">
      <c r="A135">
        <v>356</v>
      </c>
      <c r="B135">
        <v>49</v>
      </c>
      <c r="C135">
        <v>1</v>
      </c>
      <c r="D135" t="s">
        <v>11</v>
      </c>
      <c r="E135">
        <v>2</v>
      </c>
      <c r="F135">
        <v>0</v>
      </c>
      <c r="G135">
        <v>0</v>
      </c>
      <c r="H135" t="s">
        <v>12</v>
      </c>
      <c r="I135" t="s">
        <v>13</v>
      </c>
      <c r="J135" t="s">
        <v>13</v>
      </c>
      <c r="K135">
        <v>2331</v>
      </c>
      <c r="L135">
        <v>12</v>
      </c>
      <c r="M135" t="s">
        <v>15</v>
      </c>
      <c r="N135" t="s">
        <v>16</v>
      </c>
      <c r="V135">
        <f t="shared" si="4"/>
        <v>1968.7807580455881</v>
      </c>
      <c r="W135">
        <f t="shared" si="5"/>
        <v>131202.7792420288</v>
      </c>
    </row>
    <row r="136" spans="1:23">
      <c r="A136">
        <v>560</v>
      </c>
      <c r="B136">
        <v>49</v>
      </c>
      <c r="C136">
        <v>1</v>
      </c>
      <c r="D136" t="s">
        <v>11</v>
      </c>
      <c r="E136">
        <v>2</v>
      </c>
      <c r="F136">
        <v>1</v>
      </c>
      <c r="G136">
        <v>0</v>
      </c>
      <c r="H136" t="s">
        <v>21</v>
      </c>
      <c r="I136" t="s">
        <v>13</v>
      </c>
      <c r="J136" t="s">
        <v>14</v>
      </c>
      <c r="K136">
        <v>2964</v>
      </c>
      <c r="L136">
        <v>24</v>
      </c>
      <c r="M136" t="s">
        <v>23</v>
      </c>
      <c r="N136" t="s">
        <v>16</v>
      </c>
      <c r="V136">
        <f t="shared" si="4"/>
        <v>3724.3401925541111</v>
      </c>
      <c r="W136">
        <f t="shared" si="5"/>
        <v>578117.2084132228</v>
      </c>
    </row>
    <row r="137" spans="1:23">
      <c r="A137">
        <v>581</v>
      </c>
      <c r="B137">
        <v>49</v>
      </c>
      <c r="C137">
        <v>1</v>
      </c>
      <c r="D137" t="s">
        <v>11</v>
      </c>
      <c r="E137">
        <v>1</v>
      </c>
      <c r="F137">
        <v>0</v>
      </c>
      <c r="G137">
        <v>0</v>
      </c>
      <c r="H137" t="s">
        <v>12</v>
      </c>
      <c r="I137" t="s">
        <v>14</v>
      </c>
      <c r="J137" t="s">
        <v>18</v>
      </c>
      <c r="K137">
        <v>3124</v>
      </c>
      <c r="L137">
        <v>12</v>
      </c>
      <c r="M137" t="s">
        <v>23</v>
      </c>
      <c r="N137" t="s">
        <v>16</v>
      </c>
      <c r="V137">
        <f t="shared" si="4"/>
        <v>1968.7807580455881</v>
      </c>
      <c r="W137">
        <f t="shared" si="5"/>
        <v>1334531.496981726</v>
      </c>
    </row>
    <row r="138" spans="1:23">
      <c r="A138">
        <v>956</v>
      </c>
      <c r="B138">
        <v>49</v>
      </c>
      <c r="C138">
        <v>1</v>
      </c>
      <c r="D138" t="s">
        <v>11</v>
      </c>
      <c r="E138">
        <v>1</v>
      </c>
      <c r="F138">
        <v>0</v>
      </c>
      <c r="G138">
        <v>0</v>
      </c>
      <c r="H138" t="s">
        <v>12</v>
      </c>
      <c r="I138" t="s">
        <v>13</v>
      </c>
      <c r="J138" t="s">
        <v>26</v>
      </c>
      <c r="K138">
        <v>3656</v>
      </c>
      <c r="L138">
        <v>30</v>
      </c>
      <c r="M138" t="s">
        <v>15</v>
      </c>
      <c r="N138" t="s">
        <v>16</v>
      </c>
      <c r="V138">
        <f t="shared" si="4"/>
        <v>4602.1199098083725</v>
      </c>
      <c r="W138">
        <f t="shared" si="5"/>
        <v>895142.88373580296</v>
      </c>
    </row>
    <row r="139" spans="1:23">
      <c r="A139">
        <v>326</v>
      </c>
      <c r="B139">
        <v>49</v>
      </c>
      <c r="C139">
        <v>1</v>
      </c>
      <c r="D139" t="s">
        <v>11</v>
      </c>
      <c r="E139">
        <v>2</v>
      </c>
      <c r="F139">
        <v>0</v>
      </c>
      <c r="G139">
        <v>1</v>
      </c>
      <c r="H139" t="s">
        <v>25</v>
      </c>
      <c r="I139" t="s">
        <v>13</v>
      </c>
      <c r="J139" t="s">
        <v>13</v>
      </c>
      <c r="K139">
        <v>5801</v>
      </c>
      <c r="L139">
        <v>12</v>
      </c>
      <c r="M139" t="s">
        <v>22</v>
      </c>
      <c r="N139" t="s">
        <v>16</v>
      </c>
      <c r="V139">
        <f t="shared" si="4"/>
        <v>1968.7807580455881</v>
      </c>
      <c r="W139">
        <f t="shared" si="5"/>
        <v>14685904.318405645</v>
      </c>
    </row>
    <row r="140" spans="1:23">
      <c r="A140">
        <v>980</v>
      </c>
      <c r="B140">
        <v>49</v>
      </c>
      <c r="C140">
        <v>1</v>
      </c>
      <c r="D140" t="s">
        <v>11</v>
      </c>
      <c r="E140">
        <v>2</v>
      </c>
      <c r="F140">
        <v>0</v>
      </c>
      <c r="G140">
        <v>0</v>
      </c>
      <c r="H140" t="s">
        <v>12</v>
      </c>
      <c r="I140" t="s">
        <v>14</v>
      </c>
      <c r="J140" t="s">
        <v>18</v>
      </c>
      <c r="K140">
        <v>8386</v>
      </c>
      <c r="L140">
        <v>30</v>
      </c>
      <c r="M140" t="s">
        <v>22</v>
      </c>
      <c r="N140" t="s">
        <v>19</v>
      </c>
      <c r="V140">
        <f t="shared" si="4"/>
        <v>4602.1199098083725</v>
      </c>
      <c r="W140">
        <f t="shared" si="5"/>
        <v>14317748.536948599</v>
      </c>
    </row>
    <row r="141" spans="1:23">
      <c r="A141">
        <v>801</v>
      </c>
      <c r="B141">
        <v>48</v>
      </c>
      <c r="C141">
        <v>0</v>
      </c>
      <c r="D141" t="s">
        <v>17</v>
      </c>
      <c r="E141">
        <v>1</v>
      </c>
      <c r="F141">
        <v>0</v>
      </c>
      <c r="G141">
        <v>1</v>
      </c>
      <c r="H141" t="s">
        <v>25</v>
      </c>
      <c r="I141" t="s">
        <v>14</v>
      </c>
      <c r="J141" t="s">
        <v>18</v>
      </c>
      <c r="K141">
        <v>1795</v>
      </c>
      <c r="L141">
        <v>18</v>
      </c>
      <c r="M141" t="s">
        <v>15</v>
      </c>
      <c r="N141" t="s">
        <v>16</v>
      </c>
      <c r="V141">
        <f t="shared" si="4"/>
        <v>2846.5604752998493</v>
      </c>
      <c r="W141">
        <f t="shared" si="5"/>
        <v>1105779.4332128449</v>
      </c>
    </row>
    <row r="142" spans="1:23">
      <c r="A142">
        <v>317</v>
      </c>
      <c r="B142">
        <v>48</v>
      </c>
      <c r="C142">
        <v>0</v>
      </c>
      <c r="D142" t="s">
        <v>17</v>
      </c>
      <c r="E142">
        <v>1</v>
      </c>
      <c r="F142">
        <v>0</v>
      </c>
      <c r="G142">
        <v>0</v>
      </c>
      <c r="H142" t="s">
        <v>12</v>
      </c>
      <c r="I142" t="s">
        <v>13</v>
      </c>
      <c r="J142" t="s">
        <v>18</v>
      </c>
      <c r="K142">
        <v>4351</v>
      </c>
      <c r="L142">
        <v>24</v>
      </c>
      <c r="M142" t="s">
        <v>22</v>
      </c>
      <c r="N142" t="s">
        <v>16</v>
      </c>
      <c r="O142">
        <v>1</v>
      </c>
      <c r="V142">
        <f t="shared" si="4"/>
        <v>3724.3401925541111</v>
      </c>
      <c r="W142">
        <f t="shared" si="5"/>
        <v>392702.51426811854</v>
      </c>
    </row>
    <row r="143" spans="1:23">
      <c r="A143">
        <v>611</v>
      </c>
      <c r="B143">
        <v>48</v>
      </c>
      <c r="C143">
        <v>0</v>
      </c>
      <c r="D143" t="s">
        <v>17</v>
      </c>
      <c r="E143">
        <v>1</v>
      </c>
      <c r="F143">
        <v>1</v>
      </c>
      <c r="G143">
        <v>0</v>
      </c>
      <c r="H143" t="s">
        <v>21</v>
      </c>
      <c r="I143" t="s">
        <v>18</v>
      </c>
      <c r="J143" t="s">
        <v>26</v>
      </c>
      <c r="K143">
        <v>1240</v>
      </c>
      <c r="L143">
        <v>10</v>
      </c>
      <c r="M143" t="s">
        <v>23</v>
      </c>
      <c r="N143" t="s">
        <v>19</v>
      </c>
      <c r="V143">
        <f t="shared" si="4"/>
        <v>1676.187518960834</v>
      </c>
      <c r="W143">
        <f t="shared" si="5"/>
        <v>190259.55169720796</v>
      </c>
    </row>
    <row r="144" spans="1:23">
      <c r="A144">
        <v>156</v>
      </c>
      <c r="B144">
        <v>48</v>
      </c>
      <c r="C144">
        <v>1</v>
      </c>
      <c r="D144" t="s">
        <v>11</v>
      </c>
      <c r="E144">
        <v>2</v>
      </c>
      <c r="F144">
        <v>0</v>
      </c>
      <c r="G144">
        <v>0</v>
      </c>
      <c r="H144" t="s">
        <v>12</v>
      </c>
      <c r="I144" t="s">
        <v>18</v>
      </c>
      <c r="J144" t="s">
        <v>14</v>
      </c>
      <c r="K144">
        <v>1288</v>
      </c>
      <c r="L144">
        <v>9</v>
      </c>
      <c r="M144" t="s">
        <v>29</v>
      </c>
      <c r="N144" t="s">
        <v>16</v>
      </c>
      <c r="V144">
        <f t="shared" si="4"/>
        <v>1529.8908994184571</v>
      </c>
      <c r="W144">
        <f t="shared" si="5"/>
        <v>58511.207221470147</v>
      </c>
    </row>
    <row r="145" spans="1:23">
      <c r="A145">
        <v>989</v>
      </c>
      <c r="B145">
        <v>48</v>
      </c>
      <c r="C145">
        <v>1</v>
      </c>
      <c r="D145" t="s">
        <v>11</v>
      </c>
      <c r="E145">
        <v>1</v>
      </c>
      <c r="F145">
        <v>0</v>
      </c>
      <c r="G145">
        <v>0</v>
      </c>
      <c r="H145" t="s">
        <v>12</v>
      </c>
      <c r="I145" t="s">
        <v>14</v>
      </c>
      <c r="J145" t="s">
        <v>18</v>
      </c>
      <c r="K145">
        <v>1743</v>
      </c>
      <c r="L145">
        <v>24</v>
      </c>
      <c r="M145" t="s">
        <v>15</v>
      </c>
      <c r="N145" t="s">
        <v>16</v>
      </c>
      <c r="V145">
        <f t="shared" si="4"/>
        <v>3724.3401925541111</v>
      </c>
      <c r="W145">
        <f t="shared" si="5"/>
        <v>3925708.9586303621</v>
      </c>
    </row>
    <row r="146" spans="1:23">
      <c r="A146">
        <v>20</v>
      </c>
      <c r="B146">
        <v>48</v>
      </c>
      <c r="C146">
        <v>1</v>
      </c>
      <c r="D146" t="s">
        <v>11</v>
      </c>
      <c r="E146">
        <v>2</v>
      </c>
      <c r="F146">
        <v>0</v>
      </c>
      <c r="G146">
        <v>0</v>
      </c>
      <c r="H146" t="s">
        <v>12</v>
      </c>
      <c r="I146" t="s">
        <v>14</v>
      </c>
      <c r="J146" t="s">
        <v>13</v>
      </c>
      <c r="K146">
        <v>2134</v>
      </c>
      <c r="L146">
        <v>9</v>
      </c>
      <c r="M146" t="s">
        <v>23</v>
      </c>
      <c r="N146" t="s">
        <v>16</v>
      </c>
      <c r="V146">
        <f t="shared" si="4"/>
        <v>1529.8908994184571</v>
      </c>
      <c r="W146">
        <f t="shared" si="5"/>
        <v>364947.80540544068</v>
      </c>
    </row>
    <row r="147" spans="1:23">
      <c r="A147">
        <v>22</v>
      </c>
      <c r="B147">
        <v>48</v>
      </c>
      <c r="C147">
        <v>1</v>
      </c>
      <c r="D147" t="s">
        <v>11</v>
      </c>
      <c r="E147">
        <v>1</v>
      </c>
      <c r="F147">
        <v>0</v>
      </c>
      <c r="G147">
        <v>1</v>
      </c>
      <c r="H147" t="s">
        <v>25</v>
      </c>
      <c r="I147" t="s">
        <v>14</v>
      </c>
      <c r="J147" t="s">
        <v>14</v>
      </c>
      <c r="K147">
        <v>2241</v>
      </c>
      <c r="L147">
        <v>10</v>
      </c>
      <c r="M147" t="s">
        <v>23</v>
      </c>
      <c r="N147" t="s">
        <v>16</v>
      </c>
      <c r="V147">
        <f t="shared" si="4"/>
        <v>1676.187518960834</v>
      </c>
      <c r="W147">
        <f t="shared" si="5"/>
        <v>319013.13873761822</v>
      </c>
    </row>
    <row r="148" spans="1:23">
      <c r="A148">
        <v>65</v>
      </c>
      <c r="B148">
        <v>48</v>
      </c>
      <c r="C148">
        <v>1</v>
      </c>
      <c r="D148" t="s">
        <v>11</v>
      </c>
      <c r="E148">
        <v>2</v>
      </c>
      <c r="F148">
        <v>0</v>
      </c>
      <c r="G148">
        <v>0</v>
      </c>
      <c r="H148" t="s">
        <v>12</v>
      </c>
      <c r="I148" t="s">
        <v>13</v>
      </c>
      <c r="J148" t="s">
        <v>13</v>
      </c>
      <c r="K148">
        <v>5190</v>
      </c>
      <c r="L148">
        <v>27</v>
      </c>
      <c r="M148" t="s">
        <v>29</v>
      </c>
      <c r="N148" t="s">
        <v>16</v>
      </c>
      <c r="O148">
        <v>1</v>
      </c>
      <c r="V148">
        <f t="shared" si="4"/>
        <v>4163.2300511812418</v>
      </c>
      <c r="W148">
        <f t="shared" si="5"/>
        <v>1054256.5277972752</v>
      </c>
    </row>
    <row r="149" spans="1:23">
      <c r="A149">
        <v>881</v>
      </c>
      <c r="B149">
        <v>48</v>
      </c>
      <c r="C149">
        <v>1</v>
      </c>
      <c r="D149" t="s">
        <v>11</v>
      </c>
      <c r="E149">
        <v>2</v>
      </c>
      <c r="F149">
        <v>1</v>
      </c>
      <c r="G149">
        <v>0</v>
      </c>
      <c r="H149" t="s">
        <v>21</v>
      </c>
      <c r="I149" t="s">
        <v>13</v>
      </c>
      <c r="J149" t="s">
        <v>13</v>
      </c>
      <c r="K149">
        <v>9277</v>
      </c>
      <c r="L149">
        <v>24</v>
      </c>
      <c r="M149" t="s">
        <v>23</v>
      </c>
      <c r="N149" t="s">
        <v>16</v>
      </c>
      <c r="V149">
        <f t="shared" si="4"/>
        <v>3724.3401925541111</v>
      </c>
      <c r="W149">
        <f t="shared" si="5"/>
        <v>30832030.937225014</v>
      </c>
    </row>
    <row r="150" spans="1:23">
      <c r="A150">
        <v>615</v>
      </c>
      <c r="B150">
        <v>48</v>
      </c>
      <c r="C150">
        <v>1</v>
      </c>
      <c r="D150" t="s">
        <v>11</v>
      </c>
      <c r="E150">
        <v>3</v>
      </c>
      <c r="F150">
        <v>0</v>
      </c>
      <c r="G150">
        <v>0</v>
      </c>
      <c r="H150" t="s">
        <v>12</v>
      </c>
      <c r="I150" t="s">
        <v>13</v>
      </c>
      <c r="J150" t="s">
        <v>18</v>
      </c>
      <c r="K150">
        <v>12204</v>
      </c>
      <c r="L150">
        <v>48</v>
      </c>
      <c r="M150" t="s">
        <v>27</v>
      </c>
      <c r="N150" t="s">
        <v>16</v>
      </c>
      <c r="V150">
        <f t="shared" si="4"/>
        <v>7235.4590615711577</v>
      </c>
      <c r="W150">
        <f t="shared" si="5"/>
        <v>24686399.056843363</v>
      </c>
    </row>
    <row r="151" spans="1:23">
      <c r="A151">
        <v>289</v>
      </c>
      <c r="B151">
        <v>48</v>
      </c>
      <c r="C151">
        <v>1</v>
      </c>
      <c r="D151" t="s">
        <v>11</v>
      </c>
      <c r="E151">
        <v>2</v>
      </c>
      <c r="F151">
        <v>0</v>
      </c>
      <c r="G151">
        <v>0</v>
      </c>
      <c r="H151" t="s">
        <v>12</v>
      </c>
      <c r="I151" t="s">
        <v>14</v>
      </c>
      <c r="J151" t="s">
        <v>14</v>
      </c>
      <c r="K151">
        <v>1024</v>
      </c>
      <c r="L151">
        <v>24</v>
      </c>
      <c r="M151" t="s">
        <v>15</v>
      </c>
      <c r="N151" t="s">
        <v>19</v>
      </c>
      <c r="V151">
        <f t="shared" si="4"/>
        <v>3724.3401925541111</v>
      </c>
      <c r="W151">
        <f t="shared" si="5"/>
        <v>7291837.1555231735</v>
      </c>
    </row>
    <row r="152" spans="1:23">
      <c r="A152">
        <v>835</v>
      </c>
      <c r="B152">
        <v>48</v>
      </c>
      <c r="C152">
        <v>1</v>
      </c>
      <c r="D152" t="s">
        <v>11</v>
      </c>
      <c r="E152">
        <v>2</v>
      </c>
      <c r="F152">
        <v>0</v>
      </c>
      <c r="G152">
        <v>0</v>
      </c>
      <c r="H152" t="s">
        <v>12</v>
      </c>
      <c r="I152" t="s">
        <v>14</v>
      </c>
      <c r="J152" t="s">
        <v>14</v>
      </c>
      <c r="K152">
        <v>1082</v>
      </c>
      <c r="L152">
        <v>12</v>
      </c>
      <c r="M152" t="s">
        <v>23</v>
      </c>
      <c r="N152" t="s">
        <v>19</v>
      </c>
      <c r="V152">
        <f t="shared" si="4"/>
        <v>1968.7807580455881</v>
      </c>
      <c r="W152">
        <f t="shared" si="5"/>
        <v>786380.11283990776</v>
      </c>
    </row>
    <row r="153" spans="1:23">
      <c r="A153">
        <v>702</v>
      </c>
      <c r="B153">
        <v>47</v>
      </c>
      <c r="C153">
        <v>0</v>
      </c>
      <c r="D153" t="s">
        <v>17</v>
      </c>
      <c r="E153">
        <v>2</v>
      </c>
      <c r="F153">
        <v>1</v>
      </c>
      <c r="G153">
        <v>0</v>
      </c>
      <c r="H153" t="s">
        <v>21</v>
      </c>
      <c r="I153" t="s">
        <v>18</v>
      </c>
      <c r="J153" t="s">
        <v>26</v>
      </c>
      <c r="K153">
        <v>1377</v>
      </c>
      <c r="L153">
        <v>24</v>
      </c>
      <c r="M153" t="s">
        <v>15</v>
      </c>
      <c r="N153" t="s">
        <v>16</v>
      </c>
      <c r="V153">
        <f t="shared" si="4"/>
        <v>3724.3401925541111</v>
      </c>
      <c r="W153">
        <f t="shared" si="5"/>
        <v>5510005.9795799712</v>
      </c>
    </row>
    <row r="154" spans="1:23">
      <c r="A154">
        <v>823</v>
      </c>
      <c r="B154">
        <v>47</v>
      </c>
      <c r="C154">
        <v>1</v>
      </c>
      <c r="D154" t="s">
        <v>11</v>
      </c>
      <c r="E154">
        <v>1</v>
      </c>
      <c r="F154">
        <v>0</v>
      </c>
      <c r="G154">
        <v>0</v>
      </c>
      <c r="H154" t="s">
        <v>12</v>
      </c>
      <c r="I154" t="s">
        <v>14</v>
      </c>
      <c r="J154" t="s">
        <v>14</v>
      </c>
      <c r="K154">
        <v>731</v>
      </c>
      <c r="L154">
        <v>8</v>
      </c>
      <c r="M154" t="s">
        <v>23</v>
      </c>
      <c r="N154" t="s">
        <v>16</v>
      </c>
      <c r="V154">
        <f t="shared" si="4"/>
        <v>1383.5942798760802</v>
      </c>
      <c r="W154">
        <f t="shared" si="5"/>
        <v>425879.29412697972</v>
      </c>
    </row>
    <row r="155" spans="1:23">
      <c r="A155">
        <v>422</v>
      </c>
      <c r="B155">
        <v>47</v>
      </c>
      <c r="C155">
        <v>1</v>
      </c>
      <c r="D155" t="s">
        <v>11</v>
      </c>
      <c r="E155">
        <v>1</v>
      </c>
      <c r="F155">
        <v>0</v>
      </c>
      <c r="G155">
        <v>0</v>
      </c>
      <c r="H155" t="s">
        <v>12</v>
      </c>
      <c r="I155" t="s">
        <v>14</v>
      </c>
      <c r="J155" t="s">
        <v>18</v>
      </c>
      <c r="K155">
        <v>958</v>
      </c>
      <c r="L155">
        <v>12</v>
      </c>
      <c r="M155" t="s">
        <v>23</v>
      </c>
      <c r="N155" t="s">
        <v>16</v>
      </c>
      <c r="V155">
        <f t="shared" si="4"/>
        <v>1968.7807580455881</v>
      </c>
      <c r="W155">
        <f t="shared" si="5"/>
        <v>1021677.7408352137</v>
      </c>
    </row>
    <row r="156" spans="1:23">
      <c r="A156">
        <v>81</v>
      </c>
      <c r="B156">
        <v>47</v>
      </c>
      <c r="C156">
        <v>1</v>
      </c>
      <c r="D156" t="s">
        <v>11</v>
      </c>
      <c r="E156">
        <v>2</v>
      </c>
      <c r="F156">
        <v>0</v>
      </c>
      <c r="G156">
        <v>0</v>
      </c>
      <c r="H156" t="s">
        <v>12</v>
      </c>
      <c r="I156" t="s">
        <v>24</v>
      </c>
      <c r="J156" t="s">
        <v>13</v>
      </c>
      <c r="K156">
        <v>1213</v>
      </c>
      <c r="L156">
        <v>15</v>
      </c>
      <c r="M156" t="s">
        <v>15</v>
      </c>
      <c r="N156" t="s">
        <v>16</v>
      </c>
      <c r="V156">
        <f t="shared" si="4"/>
        <v>2407.6706166727186</v>
      </c>
      <c r="W156">
        <f t="shared" si="5"/>
        <v>1427237.8823411737</v>
      </c>
    </row>
    <row r="157" spans="1:23">
      <c r="A157">
        <v>726</v>
      </c>
      <c r="B157">
        <v>47</v>
      </c>
      <c r="C157">
        <v>1</v>
      </c>
      <c r="D157" t="s">
        <v>11</v>
      </c>
      <c r="E157">
        <v>1</v>
      </c>
      <c r="F157">
        <v>0</v>
      </c>
      <c r="G157">
        <v>0</v>
      </c>
      <c r="H157" t="s">
        <v>12</v>
      </c>
      <c r="I157" t="s">
        <v>24</v>
      </c>
      <c r="J157" t="s">
        <v>13</v>
      </c>
      <c r="K157">
        <v>1316</v>
      </c>
      <c r="L157">
        <v>15</v>
      </c>
      <c r="M157" t="s">
        <v>15</v>
      </c>
      <c r="N157" t="s">
        <v>16</v>
      </c>
      <c r="V157">
        <f t="shared" si="4"/>
        <v>2407.6706166727186</v>
      </c>
      <c r="W157">
        <f t="shared" si="5"/>
        <v>1191744.7353065936</v>
      </c>
    </row>
    <row r="158" spans="1:23">
      <c r="A158">
        <v>635</v>
      </c>
      <c r="B158">
        <v>47</v>
      </c>
      <c r="C158">
        <v>1</v>
      </c>
      <c r="D158" t="s">
        <v>11</v>
      </c>
      <c r="E158">
        <v>2</v>
      </c>
      <c r="F158">
        <v>0</v>
      </c>
      <c r="G158">
        <v>0</v>
      </c>
      <c r="H158" t="s">
        <v>12</v>
      </c>
      <c r="I158" t="s">
        <v>14</v>
      </c>
      <c r="J158" t="s">
        <v>13</v>
      </c>
      <c r="K158">
        <v>1393</v>
      </c>
      <c r="L158">
        <v>12</v>
      </c>
      <c r="M158" t="s">
        <v>20</v>
      </c>
      <c r="N158" t="s">
        <v>16</v>
      </c>
      <c r="V158">
        <f t="shared" si="4"/>
        <v>1968.7807580455881</v>
      </c>
      <c r="W158">
        <f t="shared" si="5"/>
        <v>331523.48133555206</v>
      </c>
    </row>
    <row r="159" spans="1:23">
      <c r="A159">
        <v>133</v>
      </c>
      <c r="B159">
        <v>47</v>
      </c>
      <c r="C159">
        <v>1</v>
      </c>
      <c r="D159" t="s">
        <v>11</v>
      </c>
      <c r="E159">
        <v>2</v>
      </c>
      <c r="F159">
        <v>1</v>
      </c>
      <c r="G159">
        <v>0</v>
      </c>
      <c r="H159" t="s">
        <v>21</v>
      </c>
      <c r="I159" t="s">
        <v>14</v>
      </c>
      <c r="J159" t="s">
        <v>13</v>
      </c>
      <c r="K159">
        <v>1984</v>
      </c>
      <c r="L159">
        <v>18</v>
      </c>
      <c r="M159" t="s">
        <v>22</v>
      </c>
      <c r="N159" t="s">
        <v>16</v>
      </c>
      <c r="V159">
        <f t="shared" si="4"/>
        <v>2846.5604752998493</v>
      </c>
      <c r="W159">
        <f t="shared" si="5"/>
        <v>744010.57354950183</v>
      </c>
    </row>
    <row r="160" spans="1:23">
      <c r="A160">
        <v>961</v>
      </c>
      <c r="B160">
        <v>47</v>
      </c>
      <c r="C160">
        <v>1</v>
      </c>
      <c r="D160" t="s">
        <v>11</v>
      </c>
      <c r="E160">
        <v>2</v>
      </c>
      <c r="F160">
        <v>0</v>
      </c>
      <c r="G160">
        <v>0</v>
      </c>
      <c r="H160" t="s">
        <v>12</v>
      </c>
      <c r="I160" t="s">
        <v>14</v>
      </c>
      <c r="J160" t="s">
        <v>18</v>
      </c>
      <c r="K160">
        <v>2353</v>
      </c>
      <c r="L160">
        <v>21</v>
      </c>
      <c r="M160" t="s">
        <v>23</v>
      </c>
      <c r="N160" t="s">
        <v>16</v>
      </c>
      <c r="V160">
        <f t="shared" si="4"/>
        <v>3285.45033392698</v>
      </c>
      <c r="W160">
        <f t="shared" si="5"/>
        <v>869463.62524053641</v>
      </c>
    </row>
    <row r="161" spans="1:23">
      <c r="A161">
        <v>669</v>
      </c>
      <c r="B161">
        <v>47</v>
      </c>
      <c r="C161">
        <v>1</v>
      </c>
      <c r="D161" t="s">
        <v>11</v>
      </c>
      <c r="E161">
        <v>2</v>
      </c>
      <c r="F161">
        <v>0</v>
      </c>
      <c r="G161">
        <v>0</v>
      </c>
      <c r="H161" t="s">
        <v>12</v>
      </c>
      <c r="I161" t="s">
        <v>14</v>
      </c>
      <c r="J161" t="s">
        <v>26</v>
      </c>
      <c r="K161">
        <v>3017</v>
      </c>
      <c r="L161">
        <v>30</v>
      </c>
      <c r="M161" t="s">
        <v>15</v>
      </c>
      <c r="N161" t="s">
        <v>16</v>
      </c>
      <c r="V161">
        <f t="shared" si="4"/>
        <v>4602.1199098083725</v>
      </c>
      <c r="W161">
        <f t="shared" si="5"/>
        <v>2512605.1284709033</v>
      </c>
    </row>
    <row r="162" spans="1:23">
      <c r="A162">
        <v>844</v>
      </c>
      <c r="B162">
        <v>47</v>
      </c>
      <c r="C162">
        <v>1</v>
      </c>
      <c r="D162" t="s">
        <v>11</v>
      </c>
      <c r="E162">
        <v>2</v>
      </c>
      <c r="F162">
        <v>0</v>
      </c>
      <c r="G162">
        <v>0</v>
      </c>
      <c r="H162" t="s">
        <v>12</v>
      </c>
      <c r="I162" t="s">
        <v>14</v>
      </c>
      <c r="J162" t="s">
        <v>13</v>
      </c>
      <c r="K162">
        <v>3422</v>
      </c>
      <c r="L162">
        <v>18</v>
      </c>
      <c r="M162" t="s">
        <v>22</v>
      </c>
      <c r="N162" t="s">
        <v>16</v>
      </c>
      <c r="V162">
        <f t="shared" si="4"/>
        <v>2846.5604752998493</v>
      </c>
      <c r="W162">
        <f t="shared" si="5"/>
        <v>331130.64658713539</v>
      </c>
    </row>
    <row r="163" spans="1:23">
      <c r="A163">
        <v>115</v>
      </c>
      <c r="B163">
        <v>47</v>
      </c>
      <c r="C163">
        <v>1</v>
      </c>
      <c r="D163" t="s">
        <v>11</v>
      </c>
      <c r="E163">
        <v>2</v>
      </c>
      <c r="F163">
        <v>0</v>
      </c>
      <c r="G163">
        <v>0</v>
      </c>
      <c r="H163" t="s">
        <v>12</v>
      </c>
      <c r="I163" t="s">
        <v>13</v>
      </c>
      <c r="J163" t="s">
        <v>13</v>
      </c>
      <c r="K163">
        <v>3578</v>
      </c>
      <c r="L163">
        <v>48</v>
      </c>
      <c r="M163" t="s">
        <v>15</v>
      </c>
      <c r="N163" t="s">
        <v>16</v>
      </c>
      <c r="V163">
        <f t="shared" si="4"/>
        <v>7235.4590615711577</v>
      </c>
      <c r="W163">
        <f t="shared" si="5"/>
        <v>13377006.787068974</v>
      </c>
    </row>
    <row r="164" spans="1:23">
      <c r="A164">
        <v>683</v>
      </c>
      <c r="B164">
        <v>47</v>
      </c>
      <c r="C164">
        <v>1</v>
      </c>
      <c r="D164" t="s">
        <v>11</v>
      </c>
      <c r="E164">
        <v>2</v>
      </c>
      <c r="F164">
        <v>1</v>
      </c>
      <c r="G164">
        <v>0</v>
      </c>
      <c r="H164" t="s">
        <v>21</v>
      </c>
      <c r="I164" t="s">
        <v>14</v>
      </c>
      <c r="J164" t="s">
        <v>13</v>
      </c>
      <c r="K164">
        <v>5103</v>
      </c>
      <c r="L164">
        <v>24</v>
      </c>
      <c r="M164" t="s">
        <v>15</v>
      </c>
      <c r="N164" t="s">
        <v>16</v>
      </c>
      <c r="V164">
        <f t="shared" si="4"/>
        <v>3724.3401925541111</v>
      </c>
      <c r="W164">
        <f t="shared" si="5"/>
        <v>1900702.8646667353</v>
      </c>
    </row>
    <row r="165" spans="1:23">
      <c r="A165">
        <v>485</v>
      </c>
      <c r="B165">
        <v>47</v>
      </c>
      <c r="C165">
        <v>1</v>
      </c>
      <c r="D165" t="s">
        <v>11</v>
      </c>
      <c r="E165">
        <v>3</v>
      </c>
      <c r="F165">
        <v>0</v>
      </c>
      <c r="G165">
        <v>0</v>
      </c>
      <c r="H165" t="s">
        <v>12</v>
      </c>
      <c r="I165" t="s">
        <v>14</v>
      </c>
      <c r="J165" t="s">
        <v>18</v>
      </c>
      <c r="K165">
        <v>1209</v>
      </c>
      <c r="L165">
        <v>6</v>
      </c>
      <c r="M165" t="s">
        <v>23</v>
      </c>
      <c r="N165" t="s">
        <v>19</v>
      </c>
      <c r="V165">
        <f t="shared" si="4"/>
        <v>1091.0010407913264</v>
      </c>
      <c r="W165">
        <f t="shared" si="5"/>
        <v>13923.754374330209</v>
      </c>
    </row>
    <row r="166" spans="1:23">
      <c r="A166">
        <v>588</v>
      </c>
      <c r="B166">
        <v>47</v>
      </c>
      <c r="C166">
        <v>1</v>
      </c>
      <c r="D166" t="s">
        <v>11</v>
      </c>
      <c r="E166">
        <v>1</v>
      </c>
      <c r="F166">
        <v>0</v>
      </c>
      <c r="G166">
        <v>0</v>
      </c>
      <c r="H166" t="s">
        <v>12</v>
      </c>
      <c r="I166" t="s">
        <v>14</v>
      </c>
      <c r="J166" t="s">
        <v>14</v>
      </c>
      <c r="K166">
        <v>1217</v>
      </c>
      <c r="L166">
        <v>18</v>
      </c>
      <c r="M166" t="s">
        <v>28</v>
      </c>
      <c r="N166" t="s">
        <v>19</v>
      </c>
      <c r="V166">
        <f t="shared" si="4"/>
        <v>2846.5604752998493</v>
      </c>
      <c r="W166">
        <f t="shared" si="5"/>
        <v>2655467.3426594706</v>
      </c>
    </row>
    <row r="167" spans="1:23">
      <c r="A167">
        <v>978</v>
      </c>
      <c r="B167">
        <v>47</v>
      </c>
      <c r="C167">
        <v>1</v>
      </c>
      <c r="D167" t="s">
        <v>11</v>
      </c>
      <c r="E167">
        <v>1</v>
      </c>
      <c r="F167">
        <v>0</v>
      </c>
      <c r="G167">
        <v>0</v>
      </c>
      <c r="H167" t="s">
        <v>12</v>
      </c>
      <c r="I167" t="s">
        <v>14</v>
      </c>
      <c r="J167" t="s">
        <v>13</v>
      </c>
      <c r="K167">
        <v>2538</v>
      </c>
      <c r="L167">
        <v>24</v>
      </c>
      <c r="M167" t="s">
        <v>23</v>
      </c>
      <c r="N167" t="s">
        <v>19</v>
      </c>
      <c r="O167">
        <v>1</v>
      </c>
      <c r="V167">
        <f t="shared" si="4"/>
        <v>3724.3401925541111</v>
      </c>
      <c r="W167">
        <f t="shared" si="5"/>
        <v>1407403.0524693255</v>
      </c>
    </row>
    <row r="168" spans="1:23">
      <c r="A168">
        <v>828</v>
      </c>
      <c r="B168">
        <v>47</v>
      </c>
      <c r="C168">
        <v>1</v>
      </c>
      <c r="D168" t="s">
        <v>11</v>
      </c>
      <c r="E168">
        <v>2</v>
      </c>
      <c r="F168">
        <v>1</v>
      </c>
      <c r="G168">
        <v>0</v>
      </c>
      <c r="H168" t="s">
        <v>21</v>
      </c>
      <c r="I168" t="s">
        <v>13</v>
      </c>
      <c r="J168" t="s">
        <v>14</v>
      </c>
      <c r="K168">
        <v>8335</v>
      </c>
      <c r="L168">
        <v>36</v>
      </c>
      <c r="M168" t="s">
        <v>23</v>
      </c>
      <c r="N168" t="s">
        <v>19</v>
      </c>
      <c r="V168">
        <f t="shared" si="4"/>
        <v>5479.899627062634</v>
      </c>
      <c r="W168">
        <f t="shared" si="5"/>
        <v>8151598.1395470863</v>
      </c>
    </row>
    <row r="169" spans="1:23">
      <c r="A169">
        <v>87</v>
      </c>
      <c r="B169">
        <v>47</v>
      </c>
      <c r="C169">
        <v>1</v>
      </c>
      <c r="D169" t="s">
        <v>11</v>
      </c>
      <c r="E169">
        <v>2</v>
      </c>
      <c r="F169">
        <v>1</v>
      </c>
      <c r="G169">
        <v>0</v>
      </c>
      <c r="H169" t="s">
        <v>21</v>
      </c>
      <c r="I169" t="s">
        <v>18</v>
      </c>
      <c r="J169" t="s">
        <v>18</v>
      </c>
      <c r="K169">
        <v>12612</v>
      </c>
      <c r="L169">
        <v>36</v>
      </c>
      <c r="M169" t="s">
        <v>20</v>
      </c>
      <c r="N169" t="s">
        <v>19</v>
      </c>
      <c r="V169">
        <f t="shared" si="4"/>
        <v>5479.899627062634</v>
      </c>
      <c r="W169">
        <f t="shared" si="5"/>
        <v>50866855.729653314</v>
      </c>
    </row>
    <row r="170" spans="1:23">
      <c r="A170">
        <v>944</v>
      </c>
      <c r="B170">
        <v>46</v>
      </c>
      <c r="C170">
        <v>0</v>
      </c>
      <c r="D170" t="s">
        <v>17</v>
      </c>
      <c r="E170">
        <v>2</v>
      </c>
      <c r="F170">
        <v>0</v>
      </c>
      <c r="G170">
        <v>1</v>
      </c>
      <c r="H170" t="s">
        <v>25</v>
      </c>
      <c r="I170" t="s">
        <v>14</v>
      </c>
      <c r="J170" t="s">
        <v>14</v>
      </c>
      <c r="K170">
        <v>1845</v>
      </c>
      <c r="L170">
        <v>15</v>
      </c>
      <c r="M170" t="s">
        <v>22</v>
      </c>
      <c r="N170" t="s">
        <v>16</v>
      </c>
      <c r="V170">
        <f t="shared" si="4"/>
        <v>2407.6706166727186</v>
      </c>
      <c r="W170">
        <f t="shared" si="5"/>
        <v>316598.22286685737</v>
      </c>
    </row>
    <row r="171" spans="1:23">
      <c r="A171">
        <v>251</v>
      </c>
      <c r="B171">
        <v>46</v>
      </c>
      <c r="C171">
        <v>0</v>
      </c>
      <c r="D171" t="s">
        <v>17</v>
      </c>
      <c r="E171">
        <v>1</v>
      </c>
      <c r="F171">
        <v>0</v>
      </c>
      <c r="G171">
        <v>0</v>
      </c>
      <c r="H171" t="s">
        <v>12</v>
      </c>
      <c r="I171" t="s">
        <v>14</v>
      </c>
      <c r="J171" t="s">
        <v>26</v>
      </c>
      <c r="K171">
        <v>2251</v>
      </c>
      <c r="L171">
        <v>12</v>
      </c>
      <c r="M171" t="s">
        <v>22</v>
      </c>
      <c r="N171" t="s">
        <v>16</v>
      </c>
      <c r="V171">
        <f t="shared" si="4"/>
        <v>1968.7807580455881</v>
      </c>
      <c r="W171">
        <f t="shared" si="5"/>
        <v>79647.700529322901</v>
      </c>
    </row>
    <row r="172" spans="1:23">
      <c r="A172">
        <v>908</v>
      </c>
      <c r="B172">
        <v>46</v>
      </c>
      <c r="C172">
        <v>0</v>
      </c>
      <c r="D172" t="s">
        <v>17</v>
      </c>
      <c r="E172">
        <v>1</v>
      </c>
      <c r="F172">
        <v>0</v>
      </c>
      <c r="G172">
        <v>0</v>
      </c>
      <c r="H172" t="s">
        <v>12</v>
      </c>
      <c r="I172" t="s">
        <v>14</v>
      </c>
      <c r="J172" t="s">
        <v>13</v>
      </c>
      <c r="K172">
        <v>3594</v>
      </c>
      <c r="L172">
        <v>15</v>
      </c>
      <c r="M172" t="s">
        <v>23</v>
      </c>
      <c r="N172" t="s">
        <v>16</v>
      </c>
      <c r="V172">
        <f t="shared" si="4"/>
        <v>2407.6706166727186</v>
      </c>
      <c r="W172">
        <f t="shared" si="5"/>
        <v>1407377.4057456879</v>
      </c>
    </row>
    <row r="173" spans="1:23">
      <c r="A173">
        <v>354</v>
      </c>
      <c r="B173">
        <v>46</v>
      </c>
      <c r="C173">
        <v>1</v>
      </c>
      <c r="D173" t="s">
        <v>11</v>
      </c>
      <c r="E173">
        <v>2</v>
      </c>
      <c r="F173">
        <v>1</v>
      </c>
      <c r="G173">
        <v>0</v>
      </c>
      <c r="H173" t="s">
        <v>21</v>
      </c>
      <c r="I173" t="s">
        <v>24</v>
      </c>
      <c r="J173" t="s">
        <v>13</v>
      </c>
      <c r="K173">
        <v>727</v>
      </c>
      <c r="L173">
        <v>10</v>
      </c>
      <c r="M173" t="s">
        <v>20</v>
      </c>
      <c r="N173" t="s">
        <v>16</v>
      </c>
      <c r="V173">
        <f t="shared" si="4"/>
        <v>1676.187518960834</v>
      </c>
      <c r="W173">
        <f t="shared" si="5"/>
        <v>900956.94615102373</v>
      </c>
    </row>
    <row r="174" spans="1:23">
      <c r="A174">
        <v>71</v>
      </c>
      <c r="B174">
        <v>46</v>
      </c>
      <c r="C174">
        <v>1</v>
      </c>
      <c r="D174" t="s">
        <v>11</v>
      </c>
      <c r="E174">
        <v>1</v>
      </c>
      <c r="F174">
        <v>0</v>
      </c>
      <c r="G174">
        <v>1</v>
      </c>
      <c r="H174" t="s">
        <v>25</v>
      </c>
      <c r="I174" t="s">
        <v>13</v>
      </c>
      <c r="J174" t="s">
        <v>13</v>
      </c>
      <c r="K174">
        <v>730</v>
      </c>
      <c r="L174">
        <v>7</v>
      </c>
      <c r="M174" t="s">
        <v>15</v>
      </c>
      <c r="N174" t="s">
        <v>16</v>
      </c>
      <c r="V174">
        <f t="shared" si="4"/>
        <v>1237.2976603337033</v>
      </c>
      <c r="W174">
        <f t="shared" si="5"/>
        <v>257350.91618004945</v>
      </c>
    </row>
    <row r="175" spans="1:23">
      <c r="A175">
        <v>427</v>
      </c>
      <c r="B175">
        <v>46</v>
      </c>
      <c r="C175">
        <v>1</v>
      </c>
      <c r="D175" t="s">
        <v>11</v>
      </c>
      <c r="E175">
        <v>2</v>
      </c>
      <c r="F175">
        <v>0</v>
      </c>
      <c r="G175">
        <v>0</v>
      </c>
      <c r="H175" t="s">
        <v>12</v>
      </c>
      <c r="I175" t="s">
        <v>26</v>
      </c>
      <c r="J175" t="s">
        <v>13</v>
      </c>
      <c r="K175">
        <v>1149</v>
      </c>
      <c r="L175">
        <v>18</v>
      </c>
      <c r="M175" t="s">
        <v>15</v>
      </c>
      <c r="N175" t="s">
        <v>16</v>
      </c>
      <c r="V175">
        <f t="shared" si="4"/>
        <v>2846.5604752998493</v>
      </c>
      <c r="W175">
        <f t="shared" si="5"/>
        <v>2881711.5673002503</v>
      </c>
    </row>
    <row r="176" spans="1:23">
      <c r="A176">
        <v>871</v>
      </c>
      <c r="B176">
        <v>46</v>
      </c>
      <c r="C176">
        <v>1</v>
      </c>
      <c r="D176" t="s">
        <v>11</v>
      </c>
      <c r="E176">
        <v>2</v>
      </c>
      <c r="F176">
        <v>0</v>
      </c>
      <c r="G176">
        <v>0</v>
      </c>
      <c r="H176" t="s">
        <v>12</v>
      </c>
      <c r="I176" t="s">
        <v>14</v>
      </c>
      <c r="J176" t="s">
        <v>26</v>
      </c>
      <c r="K176">
        <v>1343</v>
      </c>
      <c r="L176">
        <v>6</v>
      </c>
      <c r="M176" t="s">
        <v>23</v>
      </c>
      <c r="N176" t="s">
        <v>16</v>
      </c>
      <c r="V176">
        <f t="shared" si="4"/>
        <v>1091.0010407913264</v>
      </c>
      <c r="W176">
        <f t="shared" si="5"/>
        <v>63503.475442254727</v>
      </c>
    </row>
    <row r="177" spans="1:23">
      <c r="A177">
        <v>149</v>
      </c>
      <c r="B177">
        <v>46</v>
      </c>
      <c r="C177">
        <v>1</v>
      </c>
      <c r="D177" t="s">
        <v>11</v>
      </c>
      <c r="E177">
        <v>2</v>
      </c>
      <c r="F177">
        <v>0</v>
      </c>
      <c r="G177">
        <v>0</v>
      </c>
      <c r="H177" t="s">
        <v>12</v>
      </c>
      <c r="I177" t="s">
        <v>26</v>
      </c>
      <c r="J177" t="s">
        <v>13</v>
      </c>
      <c r="K177">
        <v>1582</v>
      </c>
      <c r="L177">
        <v>18</v>
      </c>
      <c r="M177" t="s">
        <v>15</v>
      </c>
      <c r="N177" t="s">
        <v>16</v>
      </c>
      <c r="V177">
        <f t="shared" si="4"/>
        <v>2846.5604752998493</v>
      </c>
      <c r="W177">
        <f t="shared" si="5"/>
        <v>1599113.1956905806</v>
      </c>
    </row>
    <row r="178" spans="1:23">
      <c r="A178">
        <v>891</v>
      </c>
      <c r="B178">
        <v>46</v>
      </c>
      <c r="C178">
        <v>1</v>
      </c>
      <c r="D178" t="s">
        <v>11</v>
      </c>
      <c r="E178">
        <v>2</v>
      </c>
      <c r="F178">
        <v>0</v>
      </c>
      <c r="G178">
        <v>0</v>
      </c>
      <c r="H178" t="s">
        <v>12</v>
      </c>
      <c r="I178" t="s">
        <v>14</v>
      </c>
      <c r="J178" t="s">
        <v>13</v>
      </c>
      <c r="K178">
        <v>1829</v>
      </c>
      <c r="L178">
        <v>15</v>
      </c>
      <c r="M178" t="s">
        <v>15</v>
      </c>
      <c r="N178" t="s">
        <v>16</v>
      </c>
      <c r="O178">
        <v>1</v>
      </c>
      <c r="V178">
        <f t="shared" si="4"/>
        <v>2407.6706166727186</v>
      </c>
      <c r="W178">
        <f t="shared" si="5"/>
        <v>334859.68260038435</v>
      </c>
    </row>
    <row r="179" spans="1:23">
      <c r="A179">
        <v>397</v>
      </c>
      <c r="B179">
        <v>46</v>
      </c>
      <c r="C179">
        <v>1</v>
      </c>
      <c r="D179" t="s">
        <v>11</v>
      </c>
      <c r="E179">
        <v>2</v>
      </c>
      <c r="F179">
        <v>0</v>
      </c>
      <c r="G179">
        <v>0</v>
      </c>
      <c r="H179" t="s">
        <v>12</v>
      </c>
      <c r="I179" t="s">
        <v>14</v>
      </c>
      <c r="J179" t="s">
        <v>14</v>
      </c>
      <c r="K179">
        <v>2348</v>
      </c>
      <c r="L179">
        <v>36</v>
      </c>
      <c r="M179" t="s">
        <v>22</v>
      </c>
      <c r="N179" t="s">
        <v>16</v>
      </c>
      <c r="V179">
        <f t="shared" si="4"/>
        <v>5479.899627062634</v>
      </c>
      <c r="W179">
        <f t="shared" si="5"/>
        <v>9808795.2739950661</v>
      </c>
    </row>
    <row r="180" spans="1:23">
      <c r="A180">
        <v>712</v>
      </c>
      <c r="B180">
        <v>46</v>
      </c>
      <c r="C180">
        <v>1</v>
      </c>
      <c r="D180" t="s">
        <v>11</v>
      </c>
      <c r="E180">
        <v>3</v>
      </c>
      <c r="F180">
        <v>0</v>
      </c>
      <c r="G180">
        <v>0</v>
      </c>
      <c r="H180" t="s">
        <v>12</v>
      </c>
      <c r="I180" t="s">
        <v>13</v>
      </c>
      <c r="J180" t="s">
        <v>13</v>
      </c>
      <c r="K180">
        <v>2476</v>
      </c>
      <c r="L180">
        <v>21</v>
      </c>
      <c r="M180" t="s">
        <v>23</v>
      </c>
      <c r="N180" t="s">
        <v>16</v>
      </c>
      <c r="V180">
        <f t="shared" si="4"/>
        <v>3285.45033392698</v>
      </c>
      <c r="W180">
        <f t="shared" si="5"/>
        <v>655209.84309449932</v>
      </c>
    </row>
    <row r="181" spans="1:23">
      <c r="A181">
        <v>839</v>
      </c>
      <c r="B181">
        <v>46</v>
      </c>
      <c r="C181">
        <v>1</v>
      </c>
      <c r="D181" t="s">
        <v>11</v>
      </c>
      <c r="E181">
        <v>2</v>
      </c>
      <c r="F181">
        <v>0</v>
      </c>
      <c r="G181">
        <v>0</v>
      </c>
      <c r="H181" t="s">
        <v>12</v>
      </c>
      <c r="I181" t="s">
        <v>14</v>
      </c>
      <c r="J181" t="s">
        <v>13</v>
      </c>
      <c r="K181">
        <v>2611</v>
      </c>
      <c r="L181">
        <v>24</v>
      </c>
      <c r="M181" t="s">
        <v>15</v>
      </c>
      <c r="N181" t="s">
        <v>16</v>
      </c>
      <c r="V181">
        <f t="shared" si="4"/>
        <v>3724.3401925541111</v>
      </c>
      <c r="W181">
        <f t="shared" si="5"/>
        <v>1239526.3843564251</v>
      </c>
    </row>
    <row r="182" spans="1:23">
      <c r="A182">
        <v>939</v>
      </c>
      <c r="B182">
        <v>46</v>
      </c>
      <c r="C182">
        <v>1</v>
      </c>
      <c r="D182" t="s">
        <v>11</v>
      </c>
      <c r="E182">
        <v>3</v>
      </c>
      <c r="F182">
        <v>0</v>
      </c>
      <c r="G182">
        <v>0</v>
      </c>
      <c r="H182" t="s">
        <v>12</v>
      </c>
      <c r="I182" t="s">
        <v>13</v>
      </c>
      <c r="J182" t="s">
        <v>13</v>
      </c>
      <c r="K182">
        <v>6842</v>
      </c>
      <c r="L182">
        <v>24</v>
      </c>
      <c r="M182" t="s">
        <v>23</v>
      </c>
      <c r="N182" t="s">
        <v>16</v>
      </c>
      <c r="V182">
        <f t="shared" si="4"/>
        <v>3724.3401925541111</v>
      </c>
      <c r="W182">
        <f t="shared" si="5"/>
        <v>9719802.6749635376</v>
      </c>
    </row>
    <row r="183" spans="1:23">
      <c r="A183">
        <v>294</v>
      </c>
      <c r="B183">
        <v>46</v>
      </c>
      <c r="C183">
        <v>1</v>
      </c>
      <c r="D183" t="s">
        <v>11</v>
      </c>
      <c r="E183">
        <v>3</v>
      </c>
      <c r="F183">
        <v>0</v>
      </c>
      <c r="G183">
        <v>0</v>
      </c>
      <c r="H183" t="s">
        <v>12</v>
      </c>
      <c r="I183" t="s">
        <v>13</v>
      </c>
      <c r="J183" t="s">
        <v>13</v>
      </c>
      <c r="K183">
        <v>7629</v>
      </c>
      <c r="L183">
        <v>48</v>
      </c>
      <c r="M183" t="s">
        <v>27</v>
      </c>
      <c r="N183" t="s">
        <v>16</v>
      </c>
      <c r="V183">
        <f t="shared" si="4"/>
        <v>7235.4590615711577</v>
      </c>
      <c r="W183">
        <f t="shared" si="5"/>
        <v>154874.47021945385</v>
      </c>
    </row>
    <row r="184" spans="1:23">
      <c r="A184">
        <v>925</v>
      </c>
      <c r="B184">
        <v>46</v>
      </c>
      <c r="C184">
        <v>1</v>
      </c>
      <c r="D184" t="s">
        <v>11</v>
      </c>
      <c r="E184">
        <v>2</v>
      </c>
      <c r="F184">
        <v>0</v>
      </c>
      <c r="G184">
        <v>0</v>
      </c>
      <c r="H184" t="s">
        <v>12</v>
      </c>
      <c r="I184" t="s">
        <v>14</v>
      </c>
      <c r="J184" t="s">
        <v>14</v>
      </c>
      <c r="K184">
        <v>697</v>
      </c>
      <c r="L184">
        <v>12</v>
      </c>
      <c r="M184" t="s">
        <v>23</v>
      </c>
      <c r="N184" t="s">
        <v>19</v>
      </c>
      <c r="V184">
        <f t="shared" si="4"/>
        <v>1968.7807580455881</v>
      </c>
      <c r="W184">
        <f t="shared" si="5"/>
        <v>1617426.2965350107</v>
      </c>
    </row>
    <row r="185" spans="1:23">
      <c r="A185">
        <v>398</v>
      </c>
      <c r="B185">
        <v>46</v>
      </c>
      <c r="C185">
        <v>1</v>
      </c>
      <c r="D185" t="s">
        <v>11</v>
      </c>
      <c r="E185">
        <v>2</v>
      </c>
      <c r="F185">
        <v>0</v>
      </c>
      <c r="G185">
        <v>1</v>
      </c>
      <c r="H185" t="s">
        <v>25</v>
      </c>
      <c r="I185" t="s">
        <v>14</v>
      </c>
      <c r="J185" t="s">
        <v>18</v>
      </c>
      <c r="K185">
        <v>1223</v>
      </c>
      <c r="L185">
        <v>12</v>
      </c>
      <c r="M185" t="s">
        <v>23</v>
      </c>
      <c r="N185" t="s">
        <v>19</v>
      </c>
      <c r="V185">
        <f t="shared" si="4"/>
        <v>1968.7807580455881</v>
      </c>
      <c r="W185">
        <f t="shared" si="5"/>
        <v>556188.93907105201</v>
      </c>
    </row>
    <row r="186" spans="1:23">
      <c r="A186">
        <v>814</v>
      </c>
      <c r="B186">
        <v>46</v>
      </c>
      <c r="C186">
        <v>1</v>
      </c>
      <c r="D186" t="s">
        <v>11</v>
      </c>
      <c r="E186">
        <v>2</v>
      </c>
      <c r="F186">
        <v>1</v>
      </c>
      <c r="G186">
        <v>0</v>
      </c>
      <c r="H186" t="s">
        <v>21</v>
      </c>
      <c r="I186" t="s">
        <v>14</v>
      </c>
      <c r="J186" t="s">
        <v>14</v>
      </c>
      <c r="K186">
        <v>3931</v>
      </c>
      <c r="L186">
        <v>48</v>
      </c>
      <c r="M186" t="s">
        <v>23</v>
      </c>
      <c r="N186" t="s">
        <v>19</v>
      </c>
      <c r="V186">
        <f t="shared" si="4"/>
        <v>7235.4590615711577</v>
      </c>
      <c r="W186">
        <f t="shared" si="5"/>
        <v>10919449.689599736</v>
      </c>
    </row>
    <row r="187" spans="1:23">
      <c r="A187">
        <v>701</v>
      </c>
      <c r="B187">
        <v>46</v>
      </c>
      <c r="C187">
        <v>1</v>
      </c>
      <c r="D187" t="s">
        <v>11</v>
      </c>
      <c r="E187">
        <v>2</v>
      </c>
      <c r="F187">
        <v>1</v>
      </c>
      <c r="G187">
        <v>0</v>
      </c>
      <c r="H187" t="s">
        <v>21</v>
      </c>
      <c r="I187" t="s">
        <v>14</v>
      </c>
      <c r="J187" t="s">
        <v>14</v>
      </c>
      <c r="K187">
        <v>6331</v>
      </c>
      <c r="L187">
        <v>48</v>
      </c>
      <c r="M187" t="s">
        <v>23</v>
      </c>
      <c r="N187" t="s">
        <v>19</v>
      </c>
      <c r="V187">
        <f t="shared" si="4"/>
        <v>7235.4590615711577</v>
      </c>
      <c r="W187">
        <f t="shared" si="5"/>
        <v>818046.19405817927</v>
      </c>
    </row>
    <row r="188" spans="1:23">
      <c r="A188">
        <v>600</v>
      </c>
      <c r="B188">
        <v>45</v>
      </c>
      <c r="C188">
        <v>0</v>
      </c>
      <c r="D188" t="s">
        <v>17</v>
      </c>
      <c r="E188">
        <v>2</v>
      </c>
      <c r="F188">
        <v>0</v>
      </c>
      <c r="G188">
        <v>0</v>
      </c>
      <c r="H188" t="s">
        <v>12</v>
      </c>
      <c r="I188" t="s">
        <v>14</v>
      </c>
      <c r="J188" t="s">
        <v>18</v>
      </c>
      <c r="K188">
        <v>2329</v>
      </c>
      <c r="L188">
        <v>7</v>
      </c>
      <c r="M188" t="s">
        <v>15</v>
      </c>
      <c r="N188" t="s">
        <v>16</v>
      </c>
      <c r="V188">
        <f t="shared" si="4"/>
        <v>1237.2976603337033</v>
      </c>
      <c r="W188">
        <f t="shared" si="5"/>
        <v>1191813.9984328661</v>
      </c>
    </row>
    <row r="189" spans="1:23">
      <c r="A189">
        <v>539</v>
      </c>
      <c r="B189">
        <v>45</v>
      </c>
      <c r="C189">
        <v>0</v>
      </c>
      <c r="D189" t="s">
        <v>17</v>
      </c>
      <c r="E189">
        <v>1</v>
      </c>
      <c r="F189">
        <v>0</v>
      </c>
      <c r="G189">
        <v>0</v>
      </c>
      <c r="H189" t="s">
        <v>12</v>
      </c>
      <c r="I189" t="s">
        <v>14</v>
      </c>
      <c r="J189" t="s">
        <v>26</v>
      </c>
      <c r="K189">
        <v>3049</v>
      </c>
      <c r="L189">
        <v>18</v>
      </c>
      <c r="M189" t="s">
        <v>22</v>
      </c>
      <c r="N189" t="s">
        <v>16</v>
      </c>
      <c r="V189">
        <f t="shared" si="4"/>
        <v>2846.5604752998493</v>
      </c>
      <c r="W189">
        <f t="shared" si="5"/>
        <v>40981.761160822942</v>
      </c>
    </row>
    <row r="190" spans="1:23">
      <c r="A190">
        <v>211</v>
      </c>
      <c r="B190">
        <v>45</v>
      </c>
      <c r="C190">
        <v>0</v>
      </c>
      <c r="D190" t="s">
        <v>17</v>
      </c>
      <c r="E190">
        <v>1</v>
      </c>
      <c r="F190">
        <v>0</v>
      </c>
      <c r="G190">
        <v>0</v>
      </c>
      <c r="H190" t="s">
        <v>12</v>
      </c>
      <c r="I190" t="s">
        <v>13</v>
      </c>
      <c r="J190" t="s">
        <v>13</v>
      </c>
      <c r="K190">
        <v>3835</v>
      </c>
      <c r="L190">
        <v>36</v>
      </c>
      <c r="M190" t="s">
        <v>15</v>
      </c>
      <c r="N190" t="s">
        <v>16</v>
      </c>
      <c r="V190">
        <f t="shared" si="4"/>
        <v>5479.899627062634</v>
      </c>
      <c r="W190">
        <f t="shared" si="5"/>
        <v>2705694.7831107923</v>
      </c>
    </row>
    <row r="191" spans="1:23">
      <c r="A191">
        <v>157</v>
      </c>
      <c r="B191">
        <v>45</v>
      </c>
      <c r="C191">
        <v>1</v>
      </c>
      <c r="D191" t="s">
        <v>11</v>
      </c>
      <c r="E191">
        <v>1</v>
      </c>
      <c r="F191">
        <v>0</v>
      </c>
      <c r="G191">
        <v>0</v>
      </c>
      <c r="H191" t="s">
        <v>12</v>
      </c>
      <c r="I191" t="s">
        <v>14</v>
      </c>
      <c r="J191" t="s">
        <v>14</v>
      </c>
      <c r="K191">
        <v>339</v>
      </c>
      <c r="L191">
        <v>12</v>
      </c>
      <c r="M191" t="s">
        <v>20</v>
      </c>
      <c r="N191" t="s">
        <v>16</v>
      </c>
      <c r="V191">
        <f t="shared" si="4"/>
        <v>1968.7807580455881</v>
      </c>
      <c r="W191">
        <f t="shared" si="5"/>
        <v>2656185.3192956517</v>
      </c>
    </row>
    <row r="192" spans="1:23">
      <c r="A192">
        <v>297</v>
      </c>
      <c r="B192">
        <v>45</v>
      </c>
      <c r="C192">
        <v>1</v>
      </c>
      <c r="D192" t="s">
        <v>11</v>
      </c>
      <c r="E192">
        <v>1</v>
      </c>
      <c r="F192">
        <v>0</v>
      </c>
      <c r="G192">
        <v>0</v>
      </c>
      <c r="H192" t="s">
        <v>12</v>
      </c>
      <c r="I192" t="s">
        <v>13</v>
      </c>
      <c r="J192" t="s">
        <v>13</v>
      </c>
      <c r="K192">
        <v>1287</v>
      </c>
      <c r="L192">
        <v>10</v>
      </c>
      <c r="M192" t="s">
        <v>23</v>
      </c>
      <c r="N192" t="s">
        <v>16</v>
      </c>
      <c r="V192">
        <f t="shared" si="4"/>
        <v>1676.187518960834</v>
      </c>
      <c r="W192">
        <f t="shared" si="5"/>
        <v>151466.92491488956</v>
      </c>
    </row>
    <row r="193" spans="1:23">
      <c r="A193">
        <v>609</v>
      </c>
      <c r="B193">
        <v>45</v>
      </c>
      <c r="C193">
        <v>1</v>
      </c>
      <c r="D193" t="s">
        <v>11</v>
      </c>
      <c r="E193">
        <v>2</v>
      </c>
      <c r="F193">
        <v>1</v>
      </c>
      <c r="G193">
        <v>0</v>
      </c>
      <c r="H193" t="s">
        <v>21</v>
      </c>
      <c r="I193" t="s">
        <v>13</v>
      </c>
      <c r="J193" t="s">
        <v>13</v>
      </c>
      <c r="K193">
        <v>1300</v>
      </c>
      <c r="L193">
        <v>15</v>
      </c>
      <c r="M193" t="s">
        <v>23</v>
      </c>
      <c r="N193" t="s">
        <v>16</v>
      </c>
      <c r="V193">
        <f t="shared" si="4"/>
        <v>2407.6706166727186</v>
      </c>
      <c r="W193">
        <f t="shared" si="5"/>
        <v>1226934.1950401205</v>
      </c>
    </row>
    <row r="194" spans="1:23">
      <c r="A194">
        <v>551</v>
      </c>
      <c r="B194">
        <v>45</v>
      </c>
      <c r="C194">
        <v>1</v>
      </c>
      <c r="D194" t="s">
        <v>11</v>
      </c>
      <c r="E194">
        <v>1</v>
      </c>
      <c r="F194">
        <v>0</v>
      </c>
      <c r="G194">
        <v>0</v>
      </c>
      <c r="H194" t="s">
        <v>12</v>
      </c>
      <c r="I194" t="s">
        <v>24</v>
      </c>
      <c r="J194" t="s">
        <v>13</v>
      </c>
      <c r="K194">
        <v>1750</v>
      </c>
      <c r="L194">
        <v>6</v>
      </c>
      <c r="M194" t="s">
        <v>15</v>
      </c>
      <c r="N194" t="s">
        <v>16</v>
      </c>
      <c r="V194">
        <f t="shared" si="4"/>
        <v>1091.0010407913264</v>
      </c>
      <c r="W194">
        <f t="shared" si="5"/>
        <v>434279.62823811499</v>
      </c>
    </row>
    <row r="195" spans="1:23">
      <c r="A195">
        <v>940</v>
      </c>
      <c r="B195">
        <v>45</v>
      </c>
      <c r="C195">
        <v>1</v>
      </c>
      <c r="D195" t="s">
        <v>11</v>
      </c>
      <c r="E195">
        <v>3</v>
      </c>
      <c r="F195">
        <v>0</v>
      </c>
      <c r="G195">
        <v>0</v>
      </c>
      <c r="H195" t="s">
        <v>12</v>
      </c>
      <c r="I195" t="s">
        <v>13</v>
      </c>
      <c r="J195" t="s">
        <v>13</v>
      </c>
      <c r="K195">
        <v>3527</v>
      </c>
      <c r="L195">
        <v>12</v>
      </c>
      <c r="M195" t="s">
        <v>23</v>
      </c>
      <c r="N195" t="s">
        <v>16</v>
      </c>
      <c r="V195">
        <f t="shared" ref="V195:V258" si="6">T$10+L195*U$10</f>
        <v>1968.7807580455881</v>
      </c>
      <c r="W195">
        <f t="shared" ref="W195:W258" si="7">(V195-K195)^2</f>
        <v>2428047.2059969823</v>
      </c>
    </row>
    <row r="196" spans="1:23">
      <c r="A196">
        <v>738</v>
      </c>
      <c r="B196">
        <v>45</v>
      </c>
      <c r="C196">
        <v>1</v>
      </c>
      <c r="D196" t="s">
        <v>11</v>
      </c>
      <c r="E196">
        <v>3</v>
      </c>
      <c r="F196">
        <v>0</v>
      </c>
      <c r="G196">
        <v>0</v>
      </c>
      <c r="H196" t="s">
        <v>12</v>
      </c>
      <c r="I196" t="s">
        <v>14</v>
      </c>
      <c r="J196" t="s">
        <v>13</v>
      </c>
      <c r="K196">
        <v>6761</v>
      </c>
      <c r="L196">
        <v>6</v>
      </c>
      <c r="M196" t="s">
        <v>23</v>
      </c>
      <c r="N196" t="s">
        <v>16</v>
      </c>
      <c r="V196">
        <f t="shared" si="6"/>
        <v>1091.0010407913264</v>
      </c>
      <c r="W196">
        <f t="shared" si="7"/>
        <v>32148888.197427437</v>
      </c>
    </row>
    <row r="197" spans="1:23">
      <c r="A197">
        <v>3</v>
      </c>
      <c r="B197">
        <v>45</v>
      </c>
      <c r="C197">
        <v>1</v>
      </c>
      <c r="D197" t="s">
        <v>11</v>
      </c>
      <c r="E197">
        <v>2</v>
      </c>
      <c r="F197">
        <v>1</v>
      </c>
      <c r="G197">
        <v>0</v>
      </c>
      <c r="H197" t="s">
        <v>21</v>
      </c>
      <c r="I197" t="s">
        <v>14</v>
      </c>
      <c r="J197" t="s">
        <v>14</v>
      </c>
      <c r="K197">
        <v>7882</v>
      </c>
      <c r="L197">
        <v>42</v>
      </c>
      <c r="M197" t="s">
        <v>22</v>
      </c>
      <c r="N197" t="s">
        <v>16</v>
      </c>
      <c r="V197">
        <f t="shared" si="6"/>
        <v>6357.6793443168954</v>
      </c>
      <c r="W197">
        <f t="shared" si="7"/>
        <v>2323553.4613421699</v>
      </c>
    </row>
    <row r="198" spans="1:23">
      <c r="A198">
        <v>509</v>
      </c>
      <c r="B198">
        <v>45</v>
      </c>
      <c r="C198">
        <v>1</v>
      </c>
      <c r="D198" t="s">
        <v>11</v>
      </c>
      <c r="E198">
        <v>3</v>
      </c>
      <c r="F198">
        <v>0</v>
      </c>
      <c r="G198">
        <v>0</v>
      </c>
      <c r="H198" t="s">
        <v>12</v>
      </c>
      <c r="I198" t="s">
        <v>18</v>
      </c>
      <c r="J198" t="s">
        <v>13</v>
      </c>
      <c r="K198">
        <v>8588</v>
      </c>
      <c r="L198">
        <v>39</v>
      </c>
      <c r="M198" t="s">
        <v>23</v>
      </c>
      <c r="N198" t="s">
        <v>16</v>
      </c>
      <c r="V198">
        <f t="shared" si="6"/>
        <v>5918.7894856897647</v>
      </c>
      <c r="W198">
        <f t="shared" si="7"/>
        <v>7124684.7697043112</v>
      </c>
    </row>
    <row r="199" spans="1:23">
      <c r="A199">
        <v>854</v>
      </c>
      <c r="B199">
        <v>45</v>
      </c>
      <c r="C199">
        <v>1</v>
      </c>
      <c r="D199" t="s">
        <v>11</v>
      </c>
      <c r="E199">
        <v>2</v>
      </c>
      <c r="F199">
        <v>0</v>
      </c>
      <c r="G199">
        <v>0</v>
      </c>
      <c r="H199" t="s">
        <v>12</v>
      </c>
      <c r="I199" t="s">
        <v>14</v>
      </c>
      <c r="J199" t="s">
        <v>13</v>
      </c>
      <c r="K199">
        <v>10875</v>
      </c>
      <c r="L199">
        <v>36</v>
      </c>
      <c r="M199" t="s">
        <v>23</v>
      </c>
      <c r="N199" t="s">
        <v>16</v>
      </c>
      <c r="O199">
        <v>1</v>
      </c>
      <c r="V199">
        <f t="shared" si="6"/>
        <v>5479.899627062634</v>
      </c>
      <c r="W199">
        <f t="shared" si="7"/>
        <v>29107108.034068905</v>
      </c>
    </row>
    <row r="200" spans="1:23">
      <c r="A200">
        <v>652</v>
      </c>
      <c r="B200">
        <v>45</v>
      </c>
      <c r="C200">
        <v>1</v>
      </c>
      <c r="D200" t="s">
        <v>11</v>
      </c>
      <c r="E200">
        <v>2</v>
      </c>
      <c r="F200">
        <v>0</v>
      </c>
      <c r="G200">
        <v>0</v>
      </c>
      <c r="H200" t="s">
        <v>12</v>
      </c>
      <c r="I200" t="s">
        <v>14</v>
      </c>
      <c r="J200" t="s">
        <v>14</v>
      </c>
      <c r="K200">
        <v>2303</v>
      </c>
      <c r="L200">
        <v>24</v>
      </c>
      <c r="M200" t="s">
        <v>23</v>
      </c>
      <c r="N200" t="s">
        <v>19</v>
      </c>
      <c r="V200">
        <f t="shared" si="6"/>
        <v>3724.3401925541111</v>
      </c>
      <c r="W200">
        <f t="shared" si="7"/>
        <v>2020207.9429697576</v>
      </c>
    </row>
    <row r="201" spans="1:23">
      <c r="A201">
        <v>958</v>
      </c>
      <c r="B201">
        <v>45</v>
      </c>
      <c r="C201">
        <v>1</v>
      </c>
      <c r="D201" t="s">
        <v>11</v>
      </c>
      <c r="E201">
        <v>1</v>
      </c>
      <c r="F201">
        <v>0</v>
      </c>
      <c r="G201">
        <v>0</v>
      </c>
      <c r="H201" t="s">
        <v>12</v>
      </c>
      <c r="I201" t="s">
        <v>14</v>
      </c>
      <c r="J201" t="s">
        <v>14</v>
      </c>
      <c r="K201">
        <v>4006</v>
      </c>
      <c r="L201">
        <v>28</v>
      </c>
      <c r="M201" t="s">
        <v>23</v>
      </c>
      <c r="N201" t="s">
        <v>19</v>
      </c>
      <c r="V201">
        <f t="shared" si="6"/>
        <v>4309.5266707236187</v>
      </c>
      <c r="W201">
        <f t="shared" si="7"/>
        <v>92128.439840564068</v>
      </c>
    </row>
    <row r="202" spans="1:23">
      <c r="A202">
        <v>268</v>
      </c>
      <c r="B202">
        <v>45</v>
      </c>
      <c r="C202">
        <v>1</v>
      </c>
      <c r="D202" t="s">
        <v>11</v>
      </c>
      <c r="E202">
        <v>3</v>
      </c>
      <c r="F202">
        <v>0</v>
      </c>
      <c r="G202">
        <v>0</v>
      </c>
      <c r="H202" t="s">
        <v>12</v>
      </c>
      <c r="I202" t="s">
        <v>14</v>
      </c>
      <c r="J202" t="s">
        <v>14</v>
      </c>
      <c r="K202">
        <v>8978</v>
      </c>
      <c r="L202">
        <v>14</v>
      </c>
      <c r="M202" t="s">
        <v>23</v>
      </c>
      <c r="N202" t="s">
        <v>19</v>
      </c>
      <c r="V202">
        <f t="shared" si="6"/>
        <v>2261.3739971303416</v>
      </c>
      <c r="W202">
        <f t="shared" si="7"/>
        <v>45113064.862424836</v>
      </c>
    </row>
    <row r="203" spans="1:23">
      <c r="A203">
        <v>732</v>
      </c>
      <c r="B203">
        <v>44</v>
      </c>
      <c r="C203">
        <v>0</v>
      </c>
      <c r="D203" t="s">
        <v>17</v>
      </c>
      <c r="E203">
        <v>1</v>
      </c>
      <c r="F203">
        <v>0</v>
      </c>
      <c r="G203">
        <v>0</v>
      </c>
      <c r="H203" t="s">
        <v>12</v>
      </c>
      <c r="I203" t="s">
        <v>14</v>
      </c>
      <c r="J203" t="s">
        <v>18</v>
      </c>
      <c r="K203">
        <v>760</v>
      </c>
      <c r="L203">
        <v>8</v>
      </c>
      <c r="M203" t="s">
        <v>15</v>
      </c>
      <c r="N203" t="s">
        <v>16</v>
      </c>
      <c r="V203">
        <f t="shared" si="6"/>
        <v>1383.5942798760802</v>
      </c>
      <c r="W203">
        <f t="shared" si="7"/>
        <v>388869.82589416706</v>
      </c>
    </row>
    <row r="204" spans="1:23">
      <c r="A204">
        <v>139</v>
      </c>
      <c r="B204">
        <v>44</v>
      </c>
      <c r="C204">
        <v>0</v>
      </c>
      <c r="D204" t="s">
        <v>17</v>
      </c>
      <c r="E204">
        <v>1</v>
      </c>
      <c r="F204">
        <v>0</v>
      </c>
      <c r="G204">
        <v>1</v>
      </c>
      <c r="H204" t="s">
        <v>25</v>
      </c>
      <c r="I204" t="s">
        <v>14</v>
      </c>
      <c r="J204" t="s">
        <v>26</v>
      </c>
      <c r="K204">
        <v>1881</v>
      </c>
      <c r="L204">
        <v>12</v>
      </c>
      <c r="M204" t="s">
        <v>15</v>
      </c>
      <c r="N204" t="s">
        <v>16</v>
      </c>
      <c r="V204">
        <f t="shared" si="6"/>
        <v>1968.7807580455881</v>
      </c>
      <c r="W204">
        <f t="shared" si="7"/>
        <v>7705.4614830580749</v>
      </c>
    </row>
    <row r="205" spans="1:23">
      <c r="A205">
        <v>292</v>
      </c>
      <c r="B205">
        <v>44</v>
      </c>
      <c r="C205">
        <v>0</v>
      </c>
      <c r="D205" t="s">
        <v>17</v>
      </c>
      <c r="E205">
        <v>3</v>
      </c>
      <c r="F205">
        <v>1</v>
      </c>
      <c r="G205">
        <v>0</v>
      </c>
      <c r="H205" t="s">
        <v>21</v>
      </c>
      <c r="I205" t="s">
        <v>14</v>
      </c>
      <c r="J205" t="s">
        <v>14</v>
      </c>
      <c r="K205">
        <v>6419</v>
      </c>
      <c r="L205">
        <v>24</v>
      </c>
      <c r="M205" t="s">
        <v>23</v>
      </c>
      <c r="N205" t="s">
        <v>16</v>
      </c>
      <c r="V205">
        <f t="shared" si="6"/>
        <v>3724.3401925541111</v>
      </c>
      <c r="W205">
        <f t="shared" si="7"/>
        <v>7261191.4778643148</v>
      </c>
    </row>
    <row r="206" spans="1:23">
      <c r="A206">
        <v>80</v>
      </c>
      <c r="B206">
        <v>44</v>
      </c>
      <c r="C206">
        <v>0</v>
      </c>
      <c r="D206" t="s">
        <v>17</v>
      </c>
      <c r="E206">
        <v>2</v>
      </c>
      <c r="F206">
        <v>0</v>
      </c>
      <c r="G206">
        <v>0</v>
      </c>
      <c r="H206" t="s">
        <v>12</v>
      </c>
      <c r="I206" t="s">
        <v>13</v>
      </c>
      <c r="J206" t="s">
        <v>13</v>
      </c>
      <c r="K206">
        <v>5943</v>
      </c>
      <c r="L206">
        <v>24</v>
      </c>
      <c r="M206" t="s">
        <v>15</v>
      </c>
      <c r="N206" t="s">
        <v>19</v>
      </c>
      <c r="V206">
        <f t="shared" si="6"/>
        <v>3724.3401925541111</v>
      </c>
      <c r="W206">
        <f t="shared" si="7"/>
        <v>4922451.3411758291</v>
      </c>
    </row>
    <row r="207" spans="1:23">
      <c r="A207">
        <v>18</v>
      </c>
      <c r="B207">
        <v>44</v>
      </c>
      <c r="C207">
        <v>0</v>
      </c>
      <c r="D207" t="s">
        <v>17</v>
      </c>
      <c r="E207">
        <v>3</v>
      </c>
      <c r="F207">
        <v>1</v>
      </c>
      <c r="G207">
        <v>0</v>
      </c>
      <c r="H207" t="s">
        <v>21</v>
      </c>
      <c r="I207" t="s">
        <v>14</v>
      </c>
      <c r="J207" t="s">
        <v>18</v>
      </c>
      <c r="K207">
        <v>12579</v>
      </c>
      <c r="L207">
        <v>24</v>
      </c>
      <c r="M207" t="s">
        <v>23</v>
      </c>
      <c r="N207" t="s">
        <v>19</v>
      </c>
      <c r="V207">
        <f t="shared" si="6"/>
        <v>3724.3401925541111</v>
      </c>
      <c r="W207">
        <f t="shared" si="7"/>
        <v>78405000.305597663</v>
      </c>
    </row>
    <row r="208" spans="1:23">
      <c r="A208">
        <v>484</v>
      </c>
      <c r="B208">
        <v>44</v>
      </c>
      <c r="C208">
        <v>1</v>
      </c>
      <c r="D208" t="s">
        <v>11</v>
      </c>
      <c r="E208">
        <v>2</v>
      </c>
      <c r="F208">
        <v>0</v>
      </c>
      <c r="G208">
        <v>0</v>
      </c>
      <c r="H208" t="s">
        <v>12</v>
      </c>
      <c r="I208" t="s">
        <v>24</v>
      </c>
      <c r="J208" t="s">
        <v>13</v>
      </c>
      <c r="K208">
        <v>1163</v>
      </c>
      <c r="L208">
        <v>12</v>
      </c>
      <c r="M208" t="s">
        <v>23</v>
      </c>
      <c r="N208" t="s">
        <v>16</v>
      </c>
      <c r="V208">
        <f t="shared" si="6"/>
        <v>1968.7807580455881</v>
      </c>
      <c r="W208">
        <f t="shared" si="7"/>
        <v>649282.63003652252</v>
      </c>
    </row>
    <row r="209" spans="1:23">
      <c r="A209">
        <v>479</v>
      </c>
      <c r="B209">
        <v>44</v>
      </c>
      <c r="C209">
        <v>1</v>
      </c>
      <c r="D209" t="s">
        <v>11</v>
      </c>
      <c r="E209">
        <v>2</v>
      </c>
      <c r="F209">
        <v>0</v>
      </c>
      <c r="G209">
        <v>0</v>
      </c>
      <c r="H209" t="s">
        <v>12</v>
      </c>
      <c r="I209" t="s">
        <v>14</v>
      </c>
      <c r="J209" t="s">
        <v>14</v>
      </c>
      <c r="K209">
        <v>1478</v>
      </c>
      <c r="L209">
        <v>15</v>
      </c>
      <c r="M209" t="s">
        <v>22</v>
      </c>
      <c r="N209" t="s">
        <v>16</v>
      </c>
      <c r="V209">
        <f t="shared" si="6"/>
        <v>2407.6706166727186</v>
      </c>
      <c r="W209">
        <f t="shared" si="7"/>
        <v>864287.45550463279</v>
      </c>
    </row>
    <row r="210" spans="1:23">
      <c r="A210">
        <v>23</v>
      </c>
      <c r="B210">
        <v>44</v>
      </c>
      <c r="C210">
        <v>1</v>
      </c>
      <c r="D210" t="s">
        <v>11</v>
      </c>
      <c r="E210">
        <v>2</v>
      </c>
      <c r="F210">
        <v>0</v>
      </c>
      <c r="G210">
        <v>0</v>
      </c>
      <c r="H210" t="s">
        <v>12</v>
      </c>
      <c r="I210" t="s">
        <v>18</v>
      </c>
      <c r="J210" t="s">
        <v>18</v>
      </c>
      <c r="K210">
        <v>1804</v>
      </c>
      <c r="L210">
        <v>12</v>
      </c>
      <c r="M210" t="s">
        <v>23</v>
      </c>
      <c r="N210" t="s">
        <v>16</v>
      </c>
      <c r="V210">
        <f t="shared" si="6"/>
        <v>1968.7807580455881</v>
      </c>
      <c r="W210">
        <f t="shared" si="7"/>
        <v>27152.698222078638</v>
      </c>
    </row>
    <row r="211" spans="1:23">
      <c r="A211">
        <v>830</v>
      </c>
      <c r="B211">
        <v>44</v>
      </c>
      <c r="C211">
        <v>1</v>
      </c>
      <c r="D211" t="s">
        <v>11</v>
      </c>
      <c r="E211">
        <v>2</v>
      </c>
      <c r="F211">
        <v>0</v>
      </c>
      <c r="G211">
        <v>0</v>
      </c>
      <c r="H211" t="s">
        <v>12</v>
      </c>
      <c r="I211" t="s">
        <v>24</v>
      </c>
      <c r="J211" t="s">
        <v>13</v>
      </c>
      <c r="K211">
        <v>2375</v>
      </c>
      <c r="L211">
        <v>24</v>
      </c>
      <c r="M211" t="s">
        <v>27</v>
      </c>
      <c r="N211" t="s">
        <v>16</v>
      </c>
      <c r="V211">
        <f t="shared" si="6"/>
        <v>3724.3401925541111</v>
      </c>
      <c r="W211">
        <f t="shared" si="7"/>
        <v>1820718.9552419656</v>
      </c>
    </row>
    <row r="212" spans="1:23">
      <c r="A212">
        <v>21</v>
      </c>
      <c r="B212">
        <v>44</v>
      </c>
      <c r="C212">
        <v>1</v>
      </c>
      <c r="D212" t="s">
        <v>11</v>
      </c>
      <c r="E212">
        <v>2</v>
      </c>
      <c r="F212">
        <v>0</v>
      </c>
      <c r="G212">
        <v>1</v>
      </c>
      <c r="H212" t="s">
        <v>25</v>
      </c>
      <c r="I212" t="s">
        <v>24</v>
      </c>
      <c r="J212" t="s">
        <v>14</v>
      </c>
      <c r="K212">
        <v>2647</v>
      </c>
      <c r="L212">
        <v>6</v>
      </c>
      <c r="M212" t="s">
        <v>15</v>
      </c>
      <c r="N212" t="s">
        <v>16</v>
      </c>
      <c r="V212">
        <f t="shared" si="6"/>
        <v>1091.0010407913264</v>
      </c>
      <c r="W212">
        <f t="shared" si="7"/>
        <v>2421132.7610584754</v>
      </c>
    </row>
    <row r="213" spans="1:23">
      <c r="A213">
        <v>901</v>
      </c>
      <c r="B213">
        <v>44</v>
      </c>
      <c r="C213">
        <v>1</v>
      </c>
      <c r="D213" t="s">
        <v>11</v>
      </c>
      <c r="E213">
        <v>2</v>
      </c>
      <c r="F213">
        <v>0</v>
      </c>
      <c r="G213">
        <v>0</v>
      </c>
      <c r="H213" t="s">
        <v>12</v>
      </c>
      <c r="I213" t="s">
        <v>13</v>
      </c>
      <c r="J213" t="s">
        <v>13</v>
      </c>
      <c r="K213">
        <v>3485</v>
      </c>
      <c r="L213">
        <v>20</v>
      </c>
      <c r="M213" t="s">
        <v>23</v>
      </c>
      <c r="N213" t="s">
        <v>16</v>
      </c>
      <c r="V213">
        <f t="shared" si="6"/>
        <v>3139.1537143846031</v>
      </c>
      <c r="W213">
        <f t="shared" si="7"/>
        <v>119609.65327396672</v>
      </c>
    </row>
    <row r="214" spans="1:23">
      <c r="A214">
        <v>693</v>
      </c>
      <c r="B214">
        <v>44</v>
      </c>
      <c r="C214">
        <v>1</v>
      </c>
      <c r="D214" t="s">
        <v>11</v>
      </c>
      <c r="E214">
        <v>1</v>
      </c>
      <c r="F214">
        <v>0</v>
      </c>
      <c r="G214">
        <v>0</v>
      </c>
      <c r="H214" t="s">
        <v>12</v>
      </c>
      <c r="I214" t="s">
        <v>13</v>
      </c>
      <c r="J214" t="s">
        <v>14</v>
      </c>
      <c r="K214">
        <v>4716</v>
      </c>
      <c r="L214">
        <v>6</v>
      </c>
      <c r="M214" t="s">
        <v>23</v>
      </c>
      <c r="N214" t="s">
        <v>16</v>
      </c>
      <c r="V214">
        <f t="shared" si="6"/>
        <v>1091.0010407913264</v>
      </c>
      <c r="W214">
        <f t="shared" si="7"/>
        <v>13140617.454263967</v>
      </c>
    </row>
    <row r="215" spans="1:23">
      <c r="A215">
        <v>520</v>
      </c>
      <c r="B215">
        <v>44</v>
      </c>
      <c r="C215">
        <v>1</v>
      </c>
      <c r="D215" t="s">
        <v>11</v>
      </c>
      <c r="E215">
        <v>2</v>
      </c>
      <c r="F215">
        <v>1</v>
      </c>
      <c r="G215">
        <v>0</v>
      </c>
      <c r="H215" t="s">
        <v>21</v>
      </c>
      <c r="I215" t="s">
        <v>14</v>
      </c>
      <c r="J215" t="s">
        <v>13</v>
      </c>
      <c r="K215">
        <v>5507</v>
      </c>
      <c r="L215">
        <v>24</v>
      </c>
      <c r="M215" t="s">
        <v>29</v>
      </c>
      <c r="N215" t="s">
        <v>16</v>
      </c>
      <c r="V215">
        <f t="shared" si="6"/>
        <v>3724.3401925541111</v>
      </c>
      <c r="W215">
        <f t="shared" si="7"/>
        <v>3177875.9890830135</v>
      </c>
    </row>
    <row r="216" spans="1:23">
      <c r="A216">
        <v>42</v>
      </c>
      <c r="B216">
        <v>44</v>
      </c>
      <c r="C216">
        <v>1</v>
      </c>
      <c r="D216" t="s">
        <v>11</v>
      </c>
      <c r="E216">
        <v>1</v>
      </c>
      <c r="F216">
        <v>0</v>
      </c>
      <c r="G216">
        <v>0</v>
      </c>
      <c r="H216" t="s">
        <v>12</v>
      </c>
      <c r="I216" t="s">
        <v>14</v>
      </c>
      <c r="J216" t="s">
        <v>18</v>
      </c>
      <c r="K216">
        <v>6204</v>
      </c>
      <c r="L216">
        <v>18</v>
      </c>
      <c r="M216" t="s">
        <v>29</v>
      </c>
      <c r="N216" t="s">
        <v>16</v>
      </c>
      <c r="V216">
        <f t="shared" si="6"/>
        <v>2846.5604752998493</v>
      </c>
      <c r="W216">
        <f t="shared" si="7"/>
        <v>11272400.162018774</v>
      </c>
    </row>
    <row r="217" spans="1:23">
      <c r="A217">
        <v>631</v>
      </c>
      <c r="B217">
        <v>44</v>
      </c>
      <c r="C217">
        <v>1</v>
      </c>
      <c r="D217" t="s">
        <v>11</v>
      </c>
      <c r="E217">
        <v>2</v>
      </c>
      <c r="F217">
        <v>0</v>
      </c>
      <c r="G217">
        <v>0</v>
      </c>
      <c r="H217" t="s">
        <v>12</v>
      </c>
      <c r="I217" t="s">
        <v>14</v>
      </c>
      <c r="J217" t="s">
        <v>14</v>
      </c>
      <c r="K217">
        <v>1553</v>
      </c>
      <c r="L217">
        <v>18</v>
      </c>
      <c r="M217" t="s">
        <v>22</v>
      </c>
      <c r="N217" t="s">
        <v>19</v>
      </c>
      <c r="V217">
        <f t="shared" si="6"/>
        <v>2846.5604752998493</v>
      </c>
      <c r="W217">
        <f t="shared" si="7"/>
        <v>1673298.7032579719</v>
      </c>
    </row>
    <row r="218" spans="1:23">
      <c r="A218">
        <v>335</v>
      </c>
      <c r="B218">
        <v>44</v>
      </c>
      <c r="C218">
        <v>1</v>
      </c>
      <c r="D218" t="s">
        <v>11</v>
      </c>
      <c r="E218">
        <v>3</v>
      </c>
      <c r="F218">
        <v>0</v>
      </c>
      <c r="G218">
        <v>1</v>
      </c>
      <c r="H218" t="s">
        <v>25</v>
      </c>
      <c r="I218" t="s">
        <v>14</v>
      </c>
      <c r="J218" t="s">
        <v>14</v>
      </c>
      <c r="K218">
        <v>3384</v>
      </c>
      <c r="L218">
        <v>6</v>
      </c>
      <c r="M218" t="s">
        <v>22</v>
      </c>
      <c r="N218" t="s">
        <v>19</v>
      </c>
      <c r="V218">
        <f t="shared" si="6"/>
        <v>1091.0010407913264</v>
      </c>
      <c r="W218">
        <f t="shared" si="7"/>
        <v>5257844.22693206</v>
      </c>
    </row>
    <row r="219" spans="1:23">
      <c r="A219">
        <v>304</v>
      </c>
      <c r="B219">
        <v>44</v>
      </c>
      <c r="C219">
        <v>1</v>
      </c>
      <c r="D219" t="s">
        <v>11</v>
      </c>
      <c r="E219">
        <v>2</v>
      </c>
      <c r="F219">
        <v>1</v>
      </c>
      <c r="G219">
        <v>0</v>
      </c>
      <c r="H219" t="s">
        <v>21</v>
      </c>
      <c r="I219" t="s">
        <v>24</v>
      </c>
      <c r="J219" t="s">
        <v>13</v>
      </c>
      <c r="K219">
        <v>10127</v>
      </c>
      <c r="L219">
        <v>48</v>
      </c>
      <c r="M219" t="s">
        <v>23</v>
      </c>
      <c r="N219" t="s">
        <v>19</v>
      </c>
      <c r="V219">
        <f t="shared" si="6"/>
        <v>7235.4590615711577</v>
      </c>
      <c r="W219">
        <f t="shared" si="7"/>
        <v>8361008.9986099498</v>
      </c>
    </row>
    <row r="220" spans="1:23">
      <c r="A220">
        <v>345</v>
      </c>
      <c r="B220">
        <v>43</v>
      </c>
      <c r="C220">
        <v>0</v>
      </c>
      <c r="D220" t="s">
        <v>17</v>
      </c>
      <c r="E220">
        <v>1</v>
      </c>
      <c r="F220">
        <v>0</v>
      </c>
      <c r="G220">
        <v>0</v>
      </c>
      <c r="H220" t="s">
        <v>12</v>
      </c>
      <c r="I220" t="s">
        <v>14</v>
      </c>
      <c r="J220" t="s">
        <v>13</v>
      </c>
      <c r="K220">
        <v>1459</v>
      </c>
      <c r="L220">
        <v>15</v>
      </c>
      <c r="M220" t="s">
        <v>15</v>
      </c>
      <c r="N220" t="s">
        <v>16</v>
      </c>
      <c r="V220">
        <f t="shared" si="6"/>
        <v>2407.6706166727186</v>
      </c>
      <c r="W220">
        <f t="shared" si="7"/>
        <v>899975.93893819605</v>
      </c>
    </row>
    <row r="221" spans="1:23">
      <c r="A221">
        <v>399</v>
      </c>
      <c r="B221">
        <v>43</v>
      </c>
      <c r="C221">
        <v>0</v>
      </c>
      <c r="D221" t="s">
        <v>17</v>
      </c>
      <c r="E221">
        <v>1</v>
      </c>
      <c r="F221">
        <v>0</v>
      </c>
      <c r="G221">
        <v>0</v>
      </c>
      <c r="H221" t="s">
        <v>12</v>
      </c>
      <c r="I221" t="s">
        <v>26</v>
      </c>
      <c r="J221" t="s">
        <v>13</v>
      </c>
      <c r="K221">
        <v>1516</v>
      </c>
      <c r="L221">
        <v>24</v>
      </c>
      <c r="M221" t="s">
        <v>15</v>
      </c>
      <c r="N221" t="s">
        <v>16</v>
      </c>
      <c r="V221">
        <f t="shared" si="6"/>
        <v>3724.3401925541111</v>
      </c>
      <c r="W221">
        <f t="shared" si="7"/>
        <v>4876766.4060499286</v>
      </c>
    </row>
    <row r="222" spans="1:23">
      <c r="A222">
        <v>518</v>
      </c>
      <c r="B222">
        <v>43</v>
      </c>
      <c r="C222">
        <v>1</v>
      </c>
      <c r="D222" t="s">
        <v>11</v>
      </c>
      <c r="E222">
        <v>2</v>
      </c>
      <c r="F222">
        <v>0</v>
      </c>
      <c r="G222">
        <v>0</v>
      </c>
      <c r="H222" t="s">
        <v>12</v>
      </c>
      <c r="I222" t="s">
        <v>18</v>
      </c>
      <c r="J222" t="s">
        <v>14</v>
      </c>
      <c r="K222">
        <v>1203</v>
      </c>
      <c r="L222">
        <v>6</v>
      </c>
      <c r="M222" t="s">
        <v>23</v>
      </c>
      <c r="N222" t="s">
        <v>16</v>
      </c>
      <c r="V222">
        <f t="shared" si="6"/>
        <v>1091.0010407913264</v>
      </c>
      <c r="W222">
        <f t="shared" si="7"/>
        <v>12543.766863826126</v>
      </c>
    </row>
    <row r="223" spans="1:23">
      <c r="A223">
        <v>929</v>
      </c>
      <c r="B223">
        <v>43</v>
      </c>
      <c r="C223">
        <v>1</v>
      </c>
      <c r="D223" t="s">
        <v>11</v>
      </c>
      <c r="E223">
        <v>1</v>
      </c>
      <c r="F223">
        <v>0</v>
      </c>
      <c r="G223">
        <v>0</v>
      </c>
      <c r="H223" t="s">
        <v>12</v>
      </c>
      <c r="I223" t="s">
        <v>14</v>
      </c>
      <c r="J223" t="s">
        <v>14</v>
      </c>
      <c r="K223">
        <v>1344</v>
      </c>
      <c r="L223">
        <v>12</v>
      </c>
      <c r="M223" t="s">
        <v>23</v>
      </c>
      <c r="N223" t="s">
        <v>16</v>
      </c>
      <c r="V223">
        <f t="shared" si="6"/>
        <v>1968.7807580455881</v>
      </c>
      <c r="W223">
        <f t="shared" si="7"/>
        <v>390350.99562401965</v>
      </c>
    </row>
    <row r="224" spans="1:23">
      <c r="A224">
        <v>206</v>
      </c>
      <c r="B224">
        <v>43</v>
      </c>
      <c r="C224">
        <v>1</v>
      </c>
      <c r="D224" t="s">
        <v>11</v>
      </c>
      <c r="E224">
        <v>2</v>
      </c>
      <c r="F224">
        <v>0</v>
      </c>
      <c r="G224">
        <v>0</v>
      </c>
      <c r="H224" t="s">
        <v>12</v>
      </c>
      <c r="I224" t="s">
        <v>14</v>
      </c>
      <c r="J224" t="s">
        <v>13</v>
      </c>
      <c r="K224">
        <v>1935</v>
      </c>
      <c r="L224">
        <v>12</v>
      </c>
      <c r="M224" t="s">
        <v>22</v>
      </c>
      <c r="N224" t="s">
        <v>16</v>
      </c>
      <c r="O224">
        <v>1</v>
      </c>
      <c r="V224">
        <f t="shared" si="6"/>
        <v>1968.7807580455881</v>
      </c>
      <c r="W224">
        <f t="shared" si="7"/>
        <v>1141.1396141345633</v>
      </c>
    </row>
    <row r="225" spans="1:23">
      <c r="A225">
        <v>406</v>
      </c>
      <c r="B225">
        <v>43</v>
      </c>
      <c r="C225">
        <v>1</v>
      </c>
      <c r="D225" t="s">
        <v>11</v>
      </c>
      <c r="E225">
        <v>2</v>
      </c>
      <c r="F225">
        <v>0</v>
      </c>
      <c r="G225">
        <v>0</v>
      </c>
      <c r="H225" t="s">
        <v>12</v>
      </c>
      <c r="I225" t="s">
        <v>13</v>
      </c>
      <c r="J225" t="s">
        <v>13</v>
      </c>
      <c r="K225">
        <v>2197</v>
      </c>
      <c r="L225">
        <v>24</v>
      </c>
      <c r="M225" t="s">
        <v>23</v>
      </c>
      <c r="N225" t="s">
        <v>16</v>
      </c>
      <c r="V225">
        <f t="shared" si="6"/>
        <v>3724.3401925541111</v>
      </c>
      <c r="W225">
        <f t="shared" si="7"/>
        <v>2332768.0637912294</v>
      </c>
    </row>
    <row r="226" spans="1:23">
      <c r="A226">
        <v>890</v>
      </c>
      <c r="B226">
        <v>43</v>
      </c>
      <c r="C226">
        <v>1</v>
      </c>
      <c r="D226" t="s">
        <v>11</v>
      </c>
      <c r="E226">
        <v>3</v>
      </c>
      <c r="F226">
        <v>0</v>
      </c>
      <c r="G226">
        <v>0</v>
      </c>
      <c r="H226" t="s">
        <v>12</v>
      </c>
      <c r="I226" t="s">
        <v>14</v>
      </c>
      <c r="J226" t="s">
        <v>14</v>
      </c>
      <c r="K226">
        <v>2442</v>
      </c>
      <c r="L226">
        <v>27</v>
      </c>
      <c r="M226" t="s">
        <v>27</v>
      </c>
      <c r="N226" t="s">
        <v>16</v>
      </c>
      <c r="V226">
        <f t="shared" si="6"/>
        <v>4163.2300511812418</v>
      </c>
      <c r="W226">
        <f t="shared" si="7"/>
        <v>2962632.8890893804</v>
      </c>
    </row>
    <row r="227" spans="1:23">
      <c r="A227">
        <v>298</v>
      </c>
      <c r="B227">
        <v>43</v>
      </c>
      <c r="C227">
        <v>1</v>
      </c>
      <c r="D227" t="s">
        <v>11</v>
      </c>
      <c r="E227">
        <v>2</v>
      </c>
      <c r="F227">
        <v>0</v>
      </c>
      <c r="G227">
        <v>0</v>
      </c>
      <c r="H227" t="s">
        <v>12</v>
      </c>
      <c r="I227" t="s">
        <v>14</v>
      </c>
      <c r="J227" t="s">
        <v>13</v>
      </c>
      <c r="K227">
        <v>2515</v>
      </c>
      <c r="L227">
        <v>18</v>
      </c>
      <c r="M227" t="s">
        <v>22</v>
      </c>
      <c r="N227" t="s">
        <v>16</v>
      </c>
      <c r="V227">
        <f t="shared" si="6"/>
        <v>2846.5604752998493</v>
      </c>
      <c r="W227">
        <f t="shared" si="7"/>
        <v>109932.34878106196</v>
      </c>
    </row>
    <row r="228" spans="1:23">
      <c r="A228">
        <v>404</v>
      </c>
      <c r="B228">
        <v>43</v>
      </c>
      <c r="C228">
        <v>1</v>
      </c>
      <c r="D228" t="s">
        <v>11</v>
      </c>
      <c r="E228">
        <v>2</v>
      </c>
      <c r="F228">
        <v>0</v>
      </c>
      <c r="G228">
        <v>0</v>
      </c>
      <c r="H228" t="s">
        <v>12</v>
      </c>
      <c r="I228" t="s">
        <v>13</v>
      </c>
      <c r="J228" t="s">
        <v>18</v>
      </c>
      <c r="K228">
        <v>2899</v>
      </c>
      <c r="L228">
        <v>18</v>
      </c>
      <c r="M228" t="s">
        <v>23</v>
      </c>
      <c r="N228" t="s">
        <v>16</v>
      </c>
      <c r="V228">
        <f t="shared" si="6"/>
        <v>2846.5604752998493</v>
      </c>
      <c r="W228">
        <f t="shared" si="7"/>
        <v>2749.9037507777198</v>
      </c>
    </row>
    <row r="229" spans="1:23">
      <c r="A229">
        <v>851</v>
      </c>
      <c r="B229">
        <v>43</v>
      </c>
      <c r="C229">
        <v>1</v>
      </c>
      <c r="D229" t="s">
        <v>11</v>
      </c>
      <c r="E229">
        <v>2</v>
      </c>
      <c r="F229">
        <v>0</v>
      </c>
      <c r="G229">
        <v>0</v>
      </c>
      <c r="H229" t="s">
        <v>12</v>
      </c>
      <c r="I229" t="s">
        <v>13</v>
      </c>
      <c r="J229" t="s">
        <v>13</v>
      </c>
      <c r="K229">
        <v>4042</v>
      </c>
      <c r="L229">
        <v>24</v>
      </c>
      <c r="M229" t="s">
        <v>23</v>
      </c>
      <c r="N229" t="s">
        <v>16</v>
      </c>
      <c r="V229">
        <f t="shared" si="6"/>
        <v>3724.3401925541111</v>
      </c>
      <c r="W229">
        <f t="shared" si="7"/>
        <v>100907.7532665592</v>
      </c>
    </row>
    <row r="230" spans="1:23">
      <c r="A230">
        <v>971</v>
      </c>
      <c r="B230">
        <v>43</v>
      </c>
      <c r="C230">
        <v>1</v>
      </c>
      <c r="D230" t="s">
        <v>11</v>
      </c>
      <c r="E230">
        <v>1</v>
      </c>
      <c r="F230">
        <v>0</v>
      </c>
      <c r="G230">
        <v>0</v>
      </c>
      <c r="H230" t="s">
        <v>12</v>
      </c>
      <c r="I230" t="s">
        <v>14</v>
      </c>
      <c r="J230" t="s">
        <v>13</v>
      </c>
      <c r="K230">
        <v>7393</v>
      </c>
      <c r="L230">
        <v>24</v>
      </c>
      <c r="M230" t="s">
        <v>23</v>
      </c>
      <c r="N230" t="s">
        <v>16</v>
      </c>
      <c r="V230">
        <f t="shared" si="6"/>
        <v>3724.3401925541111</v>
      </c>
      <c r="W230">
        <f t="shared" si="7"/>
        <v>13459064.782768907</v>
      </c>
    </row>
    <row r="231" spans="1:23">
      <c r="A231">
        <v>818</v>
      </c>
      <c r="B231">
        <v>43</v>
      </c>
      <c r="C231">
        <v>1</v>
      </c>
      <c r="D231" t="s">
        <v>11</v>
      </c>
      <c r="E231">
        <v>3</v>
      </c>
      <c r="F231">
        <v>0</v>
      </c>
      <c r="G231">
        <v>0</v>
      </c>
      <c r="H231" t="s">
        <v>12</v>
      </c>
      <c r="I231" t="s">
        <v>14</v>
      </c>
      <c r="J231" t="s">
        <v>14</v>
      </c>
      <c r="K231">
        <v>15857</v>
      </c>
      <c r="L231">
        <v>36</v>
      </c>
      <c r="M231" t="s">
        <v>30</v>
      </c>
      <c r="N231" t="s">
        <v>16</v>
      </c>
      <c r="V231">
        <f t="shared" si="6"/>
        <v>5479.899627062634</v>
      </c>
      <c r="W231">
        <f t="shared" si="7"/>
        <v>107684212.15001681</v>
      </c>
    </row>
    <row r="232" spans="1:23">
      <c r="A232">
        <v>545</v>
      </c>
      <c r="B232">
        <v>43</v>
      </c>
      <c r="C232">
        <v>1</v>
      </c>
      <c r="D232" t="s">
        <v>11</v>
      </c>
      <c r="E232">
        <v>2</v>
      </c>
      <c r="F232">
        <v>1</v>
      </c>
      <c r="G232">
        <v>0</v>
      </c>
      <c r="H232" t="s">
        <v>21</v>
      </c>
      <c r="I232" t="s">
        <v>14</v>
      </c>
      <c r="J232" t="s">
        <v>14</v>
      </c>
      <c r="K232">
        <v>1333</v>
      </c>
      <c r="L232">
        <v>24</v>
      </c>
      <c r="M232" t="s">
        <v>23</v>
      </c>
      <c r="N232" t="s">
        <v>19</v>
      </c>
      <c r="O232">
        <v>0</v>
      </c>
      <c r="V232">
        <f t="shared" si="6"/>
        <v>3724.3401925541111</v>
      </c>
      <c r="W232">
        <f t="shared" si="7"/>
        <v>5718507.9165247334</v>
      </c>
    </row>
    <row r="233" spans="1:23">
      <c r="A233">
        <v>948</v>
      </c>
      <c r="B233">
        <v>43</v>
      </c>
      <c r="C233">
        <v>1</v>
      </c>
      <c r="D233" t="s">
        <v>11</v>
      </c>
      <c r="E233">
        <v>1</v>
      </c>
      <c r="F233">
        <v>0</v>
      </c>
      <c r="G233">
        <v>0</v>
      </c>
      <c r="H233" t="s">
        <v>12</v>
      </c>
      <c r="I233" t="s">
        <v>14</v>
      </c>
      <c r="J233" t="s">
        <v>13</v>
      </c>
      <c r="K233">
        <v>1533</v>
      </c>
      <c r="L233">
        <v>18</v>
      </c>
      <c r="M233" t="s">
        <v>22</v>
      </c>
      <c r="N233" t="s">
        <v>19</v>
      </c>
      <c r="V233">
        <f t="shared" si="6"/>
        <v>2846.5604752998493</v>
      </c>
      <c r="W233">
        <f t="shared" si="7"/>
        <v>1725441.1222699659</v>
      </c>
    </row>
    <row r="234" spans="1:23">
      <c r="A234">
        <v>900</v>
      </c>
      <c r="B234">
        <v>43</v>
      </c>
      <c r="C234">
        <v>1</v>
      </c>
      <c r="D234" t="s">
        <v>11</v>
      </c>
      <c r="E234">
        <v>2</v>
      </c>
      <c r="F234">
        <v>0</v>
      </c>
      <c r="G234">
        <v>1</v>
      </c>
      <c r="H234" t="s">
        <v>25</v>
      </c>
      <c r="I234" t="s">
        <v>14</v>
      </c>
      <c r="J234" t="s">
        <v>14</v>
      </c>
      <c r="K234">
        <v>2625</v>
      </c>
      <c r="L234">
        <v>16</v>
      </c>
      <c r="M234" t="s">
        <v>23</v>
      </c>
      <c r="N234" t="s">
        <v>19</v>
      </c>
      <c r="V234">
        <f t="shared" si="6"/>
        <v>2553.9672362150955</v>
      </c>
      <c r="W234">
        <f t="shared" si="7"/>
        <v>5045.6535309220471</v>
      </c>
    </row>
    <row r="235" spans="1:23">
      <c r="A235">
        <v>884</v>
      </c>
      <c r="B235">
        <v>43</v>
      </c>
      <c r="C235">
        <v>1</v>
      </c>
      <c r="D235" t="s">
        <v>11</v>
      </c>
      <c r="E235">
        <v>2</v>
      </c>
      <c r="F235">
        <v>0</v>
      </c>
      <c r="G235">
        <v>0</v>
      </c>
      <c r="H235" t="s">
        <v>12</v>
      </c>
      <c r="I235" t="s">
        <v>14</v>
      </c>
      <c r="J235" t="s">
        <v>18</v>
      </c>
      <c r="K235">
        <v>4057</v>
      </c>
      <c r="L235">
        <v>24</v>
      </c>
      <c r="M235" t="s">
        <v>22</v>
      </c>
      <c r="N235" t="s">
        <v>19</v>
      </c>
      <c r="V235">
        <f t="shared" si="6"/>
        <v>3724.3401925541111</v>
      </c>
      <c r="W235">
        <f t="shared" si="7"/>
        <v>110662.54748993587</v>
      </c>
    </row>
    <row r="236" spans="1:23">
      <c r="A236">
        <v>668</v>
      </c>
      <c r="B236">
        <v>43</v>
      </c>
      <c r="C236">
        <v>1</v>
      </c>
      <c r="D236" t="s">
        <v>11</v>
      </c>
      <c r="E236">
        <v>2</v>
      </c>
      <c r="F236">
        <v>0</v>
      </c>
      <c r="G236">
        <v>1</v>
      </c>
      <c r="H236" t="s">
        <v>25</v>
      </c>
      <c r="I236" t="s">
        <v>14</v>
      </c>
      <c r="J236" t="s">
        <v>14</v>
      </c>
      <c r="K236">
        <v>4843</v>
      </c>
      <c r="L236">
        <v>12</v>
      </c>
      <c r="M236" t="s">
        <v>23</v>
      </c>
      <c r="N236" t="s">
        <v>19</v>
      </c>
      <c r="O236">
        <v>1</v>
      </c>
      <c r="V236">
        <f t="shared" si="6"/>
        <v>1968.7807580455881</v>
      </c>
      <c r="W236">
        <f t="shared" si="7"/>
        <v>8261136.2508209934</v>
      </c>
    </row>
    <row r="237" spans="1:23">
      <c r="A237">
        <v>27</v>
      </c>
      <c r="B237">
        <v>42</v>
      </c>
      <c r="C237">
        <v>0</v>
      </c>
      <c r="D237" t="s">
        <v>17</v>
      </c>
      <c r="E237">
        <v>2</v>
      </c>
      <c r="F237">
        <v>0</v>
      </c>
      <c r="G237">
        <v>1</v>
      </c>
      <c r="H237" t="s">
        <v>25</v>
      </c>
      <c r="I237" t="s">
        <v>26</v>
      </c>
      <c r="J237" t="s">
        <v>26</v>
      </c>
      <c r="K237">
        <v>409</v>
      </c>
      <c r="L237">
        <v>12</v>
      </c>
      <c r="M237" t="s">
        <v>15</v>
      </c>
      <c r="N237" t="s">
        <v>16</v>
      </c>
      <c r="V237">
        <f t="shared" si="6"/>
        <v>1968.7807580455881</v>
      </c>
      <c r="W237">
        <f t="shared" si="7"/>
        <v>2432916.0131692695</v>
      </c>
    </row>
    <row r="238" spans="1:23">
      <c r="A238">
        <v>591</v>
      </c>
      <c r="B238">
        <v>42</v>
      </c>
      <c r="C238">
        <v>0</v>
      </c>
      <c r="D238" t="s">
        <v>17</v>
      </c>
      <c r="E238">
        <v>2</v>
      </c>
      <c r="F238">
        <v>0</v>
      </c>
      <c r="G238">
        <v>1</v>
      </c>
      <c r="H238" t="s">
        <v>25</v>
      </c>
      <c r="I238" t="s">
        <v>13</v>
      </c>
      <c r="J238" t="s">
        <v>18</v>
      </c>
      <c r="K238">
        <v>1965</v>
      </c>
      <c r="L238">
        <v>24</v>
      </c>
      <c r="M238" t="s">
        <v>23</v>
      </c>
      <c r="N238" t="s">
        <v>16</v>
      </c>
      <c r="V238">
        <f t="shared" si="6"/>
        <v>3724.3401925541111</v>
      </c>
      <c r="W238">
        <f t="shared" si="7"/>
        <v>3095277.913136337</v>
      </c>
    </row>
    <row r="239" spans="1:23">
      <c r="A239">
        <v>833</v>
      </c>
      <c r="B239">
        <v>42</v>
      </c>
      <c r="C239">
        <v>0</v>
      </c>
      <c r="D239" t="s">
        <v>17</v>
      </c>
      <c r="E239">
        <v>2</v>
      </c>
      <c r="F239">
        <v>0</v>
      </c>
      <c r="G239">
        <v>0</v>
      </c>
      <c r="H239" t="s">
        <v>12</v>
      </c>
      <c r="I239" t="s">
        <v>13</v>
      </c>
      <c r="J239" t="s">
        <v>18</v>
      </c>
      <c r="K239">
        <v>5084</v>
      </c>
      <c r="L239">
        <v>24</v>
      </c>
      <c r="M239" t="s">
        <v>15</v>
      </c>
      <c r="N239" t="s">
        <v>16</v>
      </c>
      <c r="V239">
        <f t="shared" si="6"/>
        <v>3724.3401925541111</v>
      </c>
      <c r="W239">
        <f t="shared" si="7"/>
        <v>1848674.7919837916</v>
      </c>
    </row>
    <row r="240" spans="1:23">
      <c r="A240">
        <v>301</v>
      </c>
      <c r="B240">
        <v>42</v>
      </c>
      <c r="C240">
        <v>0</v>
      </c>
      <c r="D240" t="s">
        <v>17</v>
      </c>
      <c r="E240">
        <v>2</v>
      </c>
      <c r="F240">
        <v>0</v>
      </c>
      <c r="G240">
        <v>0</v>
      </c>
      <c r="H240" t="s">
        <v>12</v>
      </c>
      <c r="I240" t="s">
        <v>14</v>
      </c>
      <c r="J240" t="s">
        <v>18</v>
      </c>
      <c r="K240">
        <v>3804</v>
      </c>
      <c r="L240">
        <v>36</v>
      </c>
      <c r="M240" t="s">
        <v>15</v>
      </c>
      <c r="N240" t="s">
        <v>19</v>
      </c>
      <c r="V240">
        <f t="shared" si="6"/>
        <v>5479.899627062634</v>
      </c>
      <c r="W240">
        <f t="shared" si="7"/>
        <v>2808639.5599886756</v>
      </c>
    </row>
    <row r="241" spans="1:23">
      <c r="A241">
        <v>491</v>
      </c>
      <c r="B241">
        <v>42</v>
      </c>
      <c r="C241">
        <v>0</v>
      </c>
      <c r="D241" t="s">
        <v>17</v>
      </c>
      <c r="E241">
        <v>3</v>
      </c>
      <c r="F241">
        <v>1</v>
      </c>
      <c r="G241">
        <v>0</v>
      </c>
      <c r="H241" t="s">
        <v>21</v>
      </c>
      <c r="I241" t="s">
        <v>14</v>
      </c>
      <c r="J241" t="s">
        <v>18</v>
      </c>
      <c r="K241">
        <v>8318</v>
      </c>
      <c r="L241">
        <v>27</v>
      </c>
      <c r="M241" t="s">
        <v>27</v>
      </c>
      <c r="N241" t="s">
        <v>19</v>
      </c>
      <c r="V241">
        <f t="shared" si="6"/>
        <v>4163.2300511812418</v>
      </c>
      <c r="W241">
        <f t="shared" si="7"/>
        <v>17262113.327607427</v>
      </c>
    </row>
    <row r="242" spans="1:23">
      <c r="A242">
        <v>933</v>
      </c>
      <c r="B242">
        <v>42</v>
      </c>
      <c r="C242">
        <v>1</v>
      </c>
      <c r="D242" t="s">
        <v>11</v>
      </c>
      <c r="E242">
        <v>2</v>
      </c>
      <c r="F242">
        <v>0</v>
      </c>
      <c r="G242">
        <v>0</v>
      </c>
      <c r="H242" t="s">
        <v>12</v>
      </c>
      <c r="I242" t="s">
        <v>24</v>
      </c>
      <c r="J242" t="s">
        <v>13</v>
      </c>
      <c r="K242">
        <v>522</v>
      </c>
      <c r="L242">
        <v>12</v>
      </c>
      <c r="M242" t="s">
        <v>15</v>
      </c>
      <c r="N242" t="s">
        <v>16</v>
      </c>
      <c r="V242">
        <f t="shared" si="6"/>
        <v>1968.7807580455881</v>
      </c>
      <c r="W242">
        <f t="shared" si="7"/>
        <v>2093174.5618509664</v>
      </c>
    </row>
    <row r="243" spans="1:23">
      <c r="A243">
        <v>150</v>
      </c>
      <c r="B243">
        <v>42</v>
      </c>
      <c r="C243">
        <v>1</v>
      </c>
      <c r="D243" t="s">
        <v>11</v>
      </c>
      <c r="E243">
        <v>2</v>
      </c>
      <c r="F243">
        <v>1</v>
      </c>
      <c r="G243">
        <v>0</v>
      </c>
      <c r="H243" t="s">
        <v>21</v>
      </c>
      <c r="I243" t="s">
        <v>18</v>
      </c>
      <c r="J243" t="s">
        <v>13</v>
      </c>
      <c r="K243">
        <v>1346</v>
      </c>
      <c r="L243">
        <v>6</v>
      </c>
      <c r="M243" t="s">
        <v>15</v>
      </c>
      <c r="N243" t="s">
        <v>16</v>
      </c>
      <c r="V243">
        <f t="shared" si="6"/>
        <v>1091.0010407913264</v>
      </c>
      <c r="W243">
        <f t="shared" si="7"/>
        <v>65024.469197506769</v>
      </c>
    </row>
    <row r="244" spans="1:23">
      <c r="A244">
        <v>943</v>
      </c>
      <c r="B244">
        <v>42</v>
      </c>
      <c r="C244">
        <v>1</v>
      </c>
      <c r="D244" t="s">
        <v>11</v>
      </c>
      <c r="E244">
        <v>1</v>
      </c>
      <c r="F244">
        <v>0</v>
      </c>
      <c r="G244">
        <v>0</v>
      </c>
      <c r="H244" t="s">
        <v>12</v>
      </c>
      <c r="I244" t="s">
        <v>14</v>
      </c>
      <c r="J244" t="s">
        <v>13</v>
      </c>
      <c r="K244">
        <v>1455</v>
      </c>
      <c r="L244">
        <v>4</v>
      </c>
      <c r="M244" t="s">
        <v>23</v>
      </c>
      <c r="N244" t="s">
        <v>16</v>
      </c>
      <c r="V244">
        <f t="shared" si="6"/>
        <v>798.4078017065724</v>
      </c>
      <c r="W244">
        <f t="shared" si="7"/>
        <v>431113.31485979573</v>
      </c>
    </row>
    <row r="245" spans="1:23">
      <c r="A245">
        <v>527</v>
      </c>
      <c r="B245">
        <v>42</v>
      </c>
      <c r="C245">
        <v>1</v>
      </c>
      <c r="D245" t="s">
        <v>11</v>
      </c>
      <c r="E245">
        <v>1</v>
      </c>
      <c r="F245">
        <v>0</v>
      </c>
      <c r="G245">
        <v>0</v>
      </c>
      <c r="H245" t="s">
        <v>12</v>
      </c>
      <c r="I245" t="s">
        <v>14</v>
      </c>
      <c r="J245" t="s">
        <v>13</v>
      </c>
      <c r="K245">
        <v>1503</v>
      </c>
      <c r="L245">
        <v>4</v>
      </c>
      <c r="M245" t="s">
        <v>15</v>
      </c>
      <c r="N245" t="s">
        <v>16</v>
      </c>
      <c r="V245">
        <f t="shared" si="6"/>
        <v>798.4078017065724</v>
      </c>
      <c r="W245">
        <f t="shared" si="7"/>
        <v>496450.16589596478</v>
      </c>
    </row>
    <row r="246" spans="1:23">
      <c r="A246">
        <v>234</v>
      </c>
      <c r="B246">
        <v>42</v>
      </c>
      <c r="C246">
        <v>1</v>
      </c>
      <c r="D246" t="s">
        <v>11</v>
      </c>
      <c r="E246">
        <v>1</v>
      </c>
      <c r="F246">
        <v>0</v>
      </c>
      <c r="G246">
        <v>0</v>
      </c>
      <c r="H246" t="s">
        <v>12</v>
      </c>
      <c r="I246" t="s">
        <v>14</v>
      </c>
      <c r="J246" t="s">
        <v>13</v>
      </c>
      <c r="K246">
        <v>1544</v>
      </c>
      <c r="L246">
        <v>4</v>
      </c>
      <c r="M246" t="s">
        <v>15</v>
      </c>
      <c r="N246" t="s">
        <v>16</v>
      </c>
      <c r="V246">
        <f t="shared" si="6"/>
        <v>798.4078017065724</v>
      </c>
      <c r="W246">
        <f t="shared" si="7"/>
        <v>555907.72615602589</v>
      </c>
    </row>
    <row r="247" spans="1:23">
      <c r="A247">
        <v>977</v>
      </c>
      <c r="B247">
        <v>42</v>
      </c>
      <c r="C247">
        <v>1</v>
      </c>
      <c r="D247" t="s">
        <v>11</v>
      </c>
      <c r="E247">
        <v>2</v>
      </c>
      <c r="F247">
        <v>0</v>
      </c>
      <c r="G247">
        <v>0</v>
      </c>
      <c r="H247" t="s">
        <v>12</v>
      </c>
      <c r="I247" t="s">
        <v>13</v>
      </c>
      <c r="J247" t="s">
        <v>18</v>
      </c>
      <c r="K247">
        <v>2427</v>
      </c>
      <c r="L247">
        <v>18</v>
      </c>
      <c r="M247" t="s">
        <v>27</v>
      </c>
      <c r="N247" t="s">
        <v>16</v>
      </c>
      <c r="V247">
        <f t="shared" si="6"/>
        <v>2846.5604752998493</v>
      </c>
      <c r="W247">
        <f t="shared" si="7"/>
        <v>176030.99243383543</v>
      </c>
    </row>
    <row r="248" spans="1:23">
      <c r="A248">
        <v>176</v>
      </c>
      <c r="B248">
        <v>42</v>
      </c>
      <c r="C248">
        <v>1</v>
      </c>
      <c r="D248" t="s">
        <v>11</v>
      </c>
      <c r="E248">
        <v>2</v>
      </c>
      <c r="F248">
        <v>0</v>
      </c>
      <c r="G248">
        <v>0</v>
      </c>
      <c r="H248" t="s">
        <v>12</v>
      </c>
      <c r="I248" t="s">
        <v>14</v>
      </c>
      <c r="J248" t="s">
        <v>14</v>
      </c>
      <c r="K248">
        <v>2577</v>
      </c>
      <c r="L248">
        <v>12</v>
      </c>
      <c r="M248" t="s">
        <v>22</v>
      </c>
      <c r="N248" t="s">
        <v>16</v>
      </c>
      <c r="V248">
        <f t="shared" si="6"/>
        <v>1968.7807580455881</v>
      </c>
      <c r="W248">
        <f t="shared" si="7"/>
        <v>369930.64628359949</v>
      </c>
    </row>
    <row r="249" spans="1:23">
      <c r="A249">
        <v>867</v>
      </c>
      <c r="B249">
        <v>42</v>
      </c>
      <c r="C249">
        <v>1</v>
      </c>
      <c r="D249" t="s">
        <v>11</v>
      </c>
      <c r="E249">
        <v>2</v>
      </c>
      <c r="F249">
        <v>0</v>
      </c>
      <c r="G249">
        <v>0</v>
      </c>
      <c r="H249" t="s">
        <v>12</v>
      </c>
      <c r="I249" t="s">
        <v>14</v>
      </c>
      <c r="J249" t="s">
        <v>13</v>
      </c>
      <c r="K249">
        <v>3331</v>
      </c>
      <c r="L249">
        <v>12</v>
      </c>
      <c r="M249" t="s">
        <v>22</v>
      </c>
      <c r="N249" t="s">
        <v>16</v>
      </c>
      <c r="V249">
        <f t="shared" si="6"/>
        <v>1968.7807580455881</v>
      </c>
      <c r="W249">
        <f t="shared" si="7"/>
        <v>1855641.2631508526</v>
      </c>
    </row>
    <row r="250" spans="1:23">
      <c r="A250">
        <v>501</v>
      </c>
      <c r="B250">
        <v>42</v>
      </c>
      <c r="C250">
        <v>1</v>
      </c>
      <c r="D250" t="s">
        <v>11</v>
      </c>
      <c r="E250">
        <v>2</v>
      </c>
      <c r="F250">
        <v>1</v>
      </c>
      <c r="G250">
        <v>0</v>
      </c>
      <c r="H250" t="s">
        <v>21</v>
      </c>
      <c r="I250" t="s">
        <v>14</v>
      </c>
      <c r="J250" t="s">
        <v>14</v>
      </c>
      <c r="K250">
        <v>5493</v>
      </c>
      <c r="L250">
        <v>36</v>
      </c>
      <c r="M250" t="s">
        <v>23</v>
      </c>
      <c r="N250" t="s">
        <v>16</v>
      </c>
      <c r="V250">
        <f t="shared" si="6"/>
        <v>5479.899627062634</v>
      </c>
      <c r="W250">
        <f t="shared" si="7"/>
        <v>171.6197710980727</v>
      </c>
    </row>
    <row r="251" spans="1:23">
      <c r="A251">
        <v>672</v>
      </c>
      <c r="B251">
        <v>42</v>
      </c>
      <c r="C251">
        <v>1</v>
      </c>
      <c r="D251" t="s">
        <v>11</v>
      </c>
      <c r="E251">
        <v>3</v>
      </c>
      <c r="F251">
        <v>0</v>
      </c>
      <c r="G251">
        <v>0</v>
      </c>
      <c r="H251" t="s">
        <v>12</v>
      </c>
      <c r="I251" t="s">
        <v>14</v>
      </c>
      <c r="J251" t="s">
        <v>13</v>
      </c>
      <c r="K251">
        <v>10366</v>
      </c>
      <c r="L251">
        <v>60</v>
      </c>
      <c r="M251" t="s">
        <v>23</v>
      </c>
      <c r="N251" t="s">
        <v>16</v>
      </c>
      <c r="V251">
        <f t="shared" si="6"/>
        <v>8991.0184960796814</v>
      </c>
      <c r="W251">
        <f t="shared" si="7"/>
        <v>1890574.1361229811</v>
      </c>
    </row>
    <row r="252" spans="1:23">
      <c r="A252">
        <v>902</v>
      </c>
      <c r="B252">
        <v>42</v>
      </c>
      <c r="C252">
        <v>1</v>
      </c>
      <c r="D252" t="s">
        <v>11</v>
      </c>
      <c r="E252">
        <v>2</v>
      </c>
      <c r="F252">
        <v>1</v>
      </c>
      <c r="G252">
        <v>0</v>
      </c>
      <c r="H252" t="s">
        <v>21</v>
      </c>
      <c r="I252" t="s">
        <v>13</v>
      </c>
      <c r="J252" t="s">
        <v>13</v>
      </c>
      <c r="K252">
        <v>10477</v>
      </c>
      <c r="L252">
        <v>36</v>
      </c>
      <c r="M252" t="s">
        <v>23</v>
      </c>
      <c r="N252" t="s">
        <v>16</v>
      </c>
      <c r="V252">
        <f t="shared" si="6"/>
        <v>5479.899627062634</v>
      </c>
      <c r="W252">
        <f t="shared" si="7"/>
        <v>24971012.137210764</v>
      </c>
    </row>
    <row r="253" spans="1:23">
      <c r="A253">
        <v>412</v>
      </c>
      <c r="B253">
        <v>42</v>
      </c>
      <c r="C253">
        <v>1</v>
      </c>
      <c r="D253" t="s">
        <v>11</v>
      </c>
      <c r="E253">
        <v>3</v>
      </c>
      <c r="F253">
        <v>0</v>
      </c>
      <c r="G253">
        <v>0</v>
      </c>
      <c r="H253" t="s">
        <v>12</v>
      </c>
      <c r="I253" t="s">
        <v>14</v>
      </c>
      <c r="J253" t="s">
        <v>13</v>
      </c>
      <c r="K253">
        <v>2292</v>
      </c>
      <c r="L253">
        <v>12</v>
      </c>
      <c r="M253" t="s">
        <v>27</v>
      </c>
      <c r="N253" t="s">
        <v>19</v>
      </c>
      <c r="V253">
        <f t="shared" si="6"/>
        <v>1968.7807580455881</v>
      </c>
      <c r="W253">
        <f t="shared" si="7"/>
        <v>104470.67836958468</v>
      </c>
    </row>
    <row r="254" spans="1:23">
      <c r="A254">
        <v>368</v>
      </c>
      <c r="B254">
        <v>42</v>
      </c>
      <c r="C254">
        <v>1</v>
      </c>
      <c r="D254" t="s">
        <v>11</v>
      </c>
      <c r="E254">
        <v>2</v>
      </c>
      <c r="F254">
        <v>0</v>
      </c>
      <c r="G254">
        <v>0</v>
      </c>
      <c r="H254" t="s">
        <v>12</v>
      </c>
      <c r="I254" t="s">
        <v>14</v>
      </c>
      <c r="J254" t="s">
        <v>14</v>
      </c>
      <c r="K254">
        <v>3446</v>
      </c>
      <c r="L254">
        <v>36</v>
      </c>
      <c r="M254" t="s">
        <v>22</v>
      </c>
      <c r="N254" t="s">
        <v>19</v>
      </c>
      <c r="V254">
        <f t="shared" si="6"/>
        <v>5479.899627062634</v>
      </c>
      <c r="W254">
        <f t="shared" si="7"/>
        <v>4136747.6929655215</v>
      </c>
    </row>
    <row r="255" spans="1:23">
      <c r="A255">
        <v>899</v>
      </c>
      <c r="B255">
        <v>42</v>
      </c>
      <c r="C255">
        <v>1</v>
      </c>
      <c r="D255" t="s">
        <v>11</v>
      </c>
      <c r="E255">
        <v>2</v>
      </c>
      <c r="F255">
        <v>0</v>
      </c>
      <c r="G255">
        <v>0</v>
      </c>
      <c r="H255" t="s">
        <v>12</v>
      </c>
      <c r="I255" t="s">
        <v>14</v>
      </c>
      <c r="J255" t="s">
        <v>14</v>
      </c>
      <c r="K255">
        <v>4153</v>
      </c>
      <c r="L255">
        <v>18</v>
      </c>
      <c r="M255" t="s">
        <v>22</v>
      </c>
      <c r="N255" t="s">
        <v>19</v>
      </c>
      <c r="V255">
        <f t="shared" si="6"/>
        <v>2846.5604752998493</v>
      </c>
      <c r="W255">
        <f t="shared" si="7"/>
        <v>1706784.2316987559</v>
      </c>
    </row>
    <row r="256" spans="1:23">
      <c r="A256">
        <v>938</v>
      </c>
      <c r="B256">
        <v>42</v>
      </c>
      <c r="C256">
        <v>1</v>
      </c>
      <c r="D256" t="s">
        <v>11</v>
      </c>
      <c r="E256">
        <v>2</v>
      </c>
      <c r="F256">
        <v>1</v>
      </c>
      <c r="G256">
        <v>0</v>
      </c>
      <c r="H256" t="s">
        <v>21</v>
      </c>
      <c r="I256" t="s">
        <v>14</v>
      </c>
      <c r="J256" t="s">
        <v>18</v>
      </c>
      <c r="K256">
        <v>6288</v>
      </c>
      <c r="L256">
        <v>60</v>
      </c>
      <c r="M256" t="s">
        <v>20</v>
      </c>
      <c r="N256" t="s">
        <v>19</v>
      </c>
      <c r="V256">
        <f t="shared" si="6"/>
        <v>8991.0184960796814</v>
      </c>
      <c r="W256">
        <f t="shared" si="7"/>
        <v>7306308.9901488628</v>
      </c>
    </row>
    <row r="257" spans="1:23">
      <c r="A257">
        <v>538</v>
      </c>
      <c r="B257">
        <v>42</v>
      </c>
      <c r="C257">
        <v>1</v>
      </c>
      <c r="D257" t="s">
        <v>11</v>
      </c>
      <c r="E257">
        <v>3</v>
      </c>
      <c r="F257">
        <v>1</v>
      </c>
      <c r="G257">
        <v>0</v>
      </c>
      <c r="H257" t="s">
        <v>21</v>
      </c>
      <c r="I257" t="s">
        <v>14</v>
      </c>
      <c r="J257" t="s">
        <v>14</v>
      </c>
      <c r="K257">
        <v>7763</v>
      </c>
      <c r="L257">
        <v>48</v>
      </c>
      <c r="M257" t="s">
        <v>23</v>
      </c>
      <c r="N257" t="s">
        <v>19</v>
      </c>
      <c r="V257">
        <f t="shared" si="6"/>
        <v>7235.4590615711577</v>
      </c>
      <c r="W257">
        <f t="shared" si="7"/>
        <v>278299.44171838358</v>
      </c>
    </row>
    <row r="258" spans="1:23">
      <c r="A258">
        <v>653</v>
      </c>
      <c r="B258">
        <v>42</v>
      </c>
      <c r="C258">
        <v>1</v>
      </c>
      <c r="D258" t="s">
        <v>11</v>
      </c>
      <c r="E258">
        <v>3</v>
      </c>
      <c r="F258">
        <v>0</v>
      </c>
      <c r="G258">
        <v>0</v>
      </c>
      <c r="H258" t="s">
        <v>12</v>
      </c>
      <c r="I258" t="s">
        <v>18</v>
      </c>
      <c r="J258" t="s">
        <v>18</v>
      </c>
      <c r="K258">
        <v>8086</v>
      </c>
      <c r="L258">
        <v>36</v>
      </c>
      <c r="M258" t="s">
        <v>23</v>
      </c>
      <c r="N258" t="s">
        <v>19</v>
      </c>
      <c r="V258">
        <f t="shared" si="6"/>
        <v>5479.899627062634</v>
      </c>
      <c r="W258">
        <f t="shared" si="7"/>
        <v>6791759.1538242782</v>
      </c>
    </row>
    <row r="259" spans="1:23">
      <c r="A259">
        <v>725</v>
      </c>
      <c r="B259">
        <v>41</v>
      </c>
      <c r="C259">
        <v>0</v>
      </c>
      <c r="D259" t="s">
        <v>17</v>
      </c>
      <c r="E259">
        <v>1</v>
      </c>
      <c r="F259">
        <v>0</v>
      </c>
      <c r="G259">
        <v>0</v>
      </c>
      <c r="H259" t="s">
        <v>12</v>
      </c>
      <c r="I259" t="s">
        <v>26</v>
      </c>
      <c r="J259" t="s">
        <v>13</v>
      </c>
      <c r="K259">
        <v>250</v>
      </c>
      <c r="L259">
        <v>6</v>
      </c>
      <c r="M259" t="s">
        <v>23</v>
      </c>
      <c r="N259" t="s">
        <v>16</v>
      </c>
      <c r="V259">
        <f t="shared" ref="V259:V322" si="8">T$10+L259*U$10</f>
        <v>1091.0010407913264</v>
      </c>
      <c r="W259">
        <f t="shared" ref="W259:W322" si="9">(V259-K259)^2</f>
        <v>707282.7506120943</v>
      </c>
    </row>
    <row r="260" spans="1:23">
      <c r="A260">
        <v>445</v>
      </c>
      <c r="B260">
        <v>41</v>
      </c>
      <c r="C260">
        <v>0</v>
      </c>
      <c r="D260" t="s">
        <v>17</v>
      </c>
      <c r="E260">
        <v>1</v>
      </c>
      <c r="F260">
        <v>0</v>
      </c>
      <c r="G260">
        <v>1</v>
      </c>
      <c r="H260" t="s">
        <v>25</v>
      </c>
      <c r="I260" t="s">
        <v>13</v>
      </c>
      <c r="J260" t="s">
        <v>13</v>
      </c>
      <c r="K260">
        <v>1244</v>
      </c>
      <c r="L260">
        <v>9</v>
      </c>
      <c r="M260" t="s">
        <v>20</v>
      </c>
      <c r="N260" t="s">
        <v>16</v>
      </c>
      <c r="V260">
        <f t="shared" si="8"/>
        <v>1529.8908994184571</v>
      </c>
      <c r="W260">
        <f t="shared" si="9"/>
        <v>81733.606370294379</v>
      </c>
    </row>
    <row r="261" spans="1:23">
      <c r="A261">
        <v>121</v>
      </c>
      <c r="B261">
        <v>41</v>
      </c>
      <c r="C261">
        <v>0</v>
      </c>
      <c r="D261" t="s">
        <v>17</v>
      </c>
      <c r="E261">
        <v>3</v>
      </c>
      <c r="F261">
        <v>0</v>
      </c>
      <c r="G261">
        <v>1</v>
      </c>
      <c r="H261" t="s">
        <v>25</v>
      </c>
      <c r="I261" t="s">
        <v>14</v>
      </c>
      <c r="J261" t="s">
        <v>13</v>
      </c>
      <c r="K261">
        <v>3868</v>
      </c>
      <c r="L261">
        <v>24</v>
      </c>
      <c r="M261" t="s">
        <v>23</v>
      </c>
      <c r="N261" t="s">
        <v>16</v>
      </c>
      <c r="V261">
        <f t="shared" si="8"/>
        <v>3724.3401925541111</v>
      </c>
      <c r="W261">
        <f t="shared" si="9"/>
        <v>20638.140275389869</v>
      </c>
    </row>
    <row r="262" spans="1:23">
      <c r="A262">
        <v>73</v>
      </c>
      <c r="B262">
        <v>41</v>
      </c>
      <c r="C262">
        <v>0</v>
      </c>
      <c r="D262" t="s">
        <v>17</v>
      </c>
      <c r="E262">
        <v>1</v>
      </c>
      <c r="F262">
        <v>0</v>
      </c>
      <c r="G262">
        <v>0</v>
      </c>
      <c r="H262" t="s">
        <v>12</v>
      </c>
      <c r="I262" t="s">
        <v>14</v>
      </c>
      <c r="J262" t="s">
        <v>18</v>
      </c>
      <c r="K262">
        <v>5954</v>
      </c>
      <c r="L262">
        <v>42</v>
      </c>
      <c r="M262" t="s">
        <v>27</v>
      </c>
      <c r="N262" t="s">
        <v>16</v>
      </c>
      <c r="V262">
        <f t="shared" si="8"/>
        <v>6357.6793443168954</v>
      </c>
      <c r="W262">
        <f t="shared" si="9"/>
        <v>162957.01302811856</v>
      </c>
    </row>
    <row r="263" spans="1:23">
      <c r="A263">
        <v>529</v>
      </c>
      <c r="B263">
        <v>41</v>
      </c>
      <c r="C263">
        <v>1</v>
      </c>
      <c r="D263" t="s">
        <v>11</v>
      </c>
      <c r="E263">
        <v>1</v>
      </c>
      <c r="F263">
        <v>0</v>
      </c>
      <c r="G263">
        <v>0</v>
      </c>
      <c r="H263" t="s">
        <v>12</v>
      </c>
      <c r="I263" t="s">
        <v>14</v>
      </c>
      <c r="J263" t="s">
        <v>14</v>
      </c>
      <c r="K263">
        <v>662</v>
      </c>
      <c r="L263">
        <v>6</v>
      </c>
      <c r="M263" t="s">
        <v>23</v>
      </c>
      <c r="N263" t="s">
        <v>16</v>
      </c>
      <c r="V263">
        <f t="shared" si="8"/>
        <v>1091.0010407913264</v>
      </c>
      <c r="W263">
        <f t="shared" si="9"/>
        <v>184041.89300004134</v>
      </c>
    </row>
    <row r="264" spans="1:23">
      <c r="A264">
        <v>100</v>
      </c>
      <c r="B264">
        <v>41</v>
      </c>
      <c r="C264">
        <v>1</v>
      </c>
      <c r="D264" t="s">
        <v>11</v>
      </c>
      <c r="E264">
        <v>1</v>
      </c>
      <c r="F264">
        <v>0</v>
      </c>
      <c r="G264">
        <v>1</v>
      </c>
      <c r="H264" t="s">
        <v>25</v>
      </c>
      <c r="I264" t="s">
        <v>18</v>
      </c>
      <c r="J264" t="s">
        <v>13</v>
      </c>
      <c r="K264">
        <v>1469</v>
      </c>
      <c r="L264">
        <v>24</v>
      </c>
      <c r="M264" t="s">
        <v>23</v>
      </c>
      <c r="N264" t="s">
        <v>16</v>
      </c>
      <c r="V264">
        <f t="shared" si="8"/>
        <v>3724.3401925541111</v>
      </c>
      <c r="W264">
        <f t="shared" si="9"/>
        <v>5086559.3841500152</v>
      </c>
    </row>
    <row r="265" spans="1:23">
      <c r="A265">
        <v>532</v>
      </c>
      <c r="B265">
        <v>41</v>
      </c>
      <c r="C265">
        <v>1</v>
      </c>
      <c r="D265" t="s">
        <v>11</v>
      </c>
      <c r="E265">
        <v>2</v>
      </c>
      <c r="F265">
        <v>0</v>
      </c>
      <c r="G265">
        <v>1</v>
      </c>
      <c r="H265" t="s">
        <v>25</v>
      </c>
      <c r="I265" t="s">
        <v>14</v>
      </c>
      <c r="J265" t="s">
        <v>13</v>
      </c>
      <c r="K265">
        <v>1503</v>
      </c>
      <c r="L265">
        <v>12</v>
      </c>
      <c r="M265" t="s">
        <v>23</v>
      </c>
      <c r="N265" t="s">
        <v>16</v>
      </c>
      <c r="V265">
        <f t="shared" si="8"/>
        <v>1968.7807580455881</v>
      </c>
      <c r="W265">
        <f t="shared" si="9"/>
        <v>216951.71456552265</v>
      </c>
    </row>
    <row r="266" spans="1:23">
      <c r="A266">
        <v>626</v>
      </c>
      <c r="B266">
        <v>41</v>
      </c>
      <c r="C266">
        <v>1</v>
      </c>
      <c r="D266" t="s">
        <v>11</v>
      </c>
      <c r="E266">
        <v>2</v>
      </c>
      <c r="F266">
        <v>0</v>
      </c>
      <c r="G266">
        <v>0</v>
      </c>
      <c r="H266" t="s">
        <v>12</v>
      </c>
      <c r="I266" t="s">
        <v>14</v>
      </c>
      <c r="J266" t="s">
        <v>26</v>
      </c>
      <c r="K266">
        <v>2116</v>
      </c>
      <c r="L266">
        <v>6</v>
      </c>
      <c r="M266" t="s">
        <v>22</v>
      </c>
      <c r="N266" t="s">
        <v>16</v>
      </c>
      <c r="V266">
        <f t="shared" si="8"/>
        <v>1091.0010407913264</v>
      </c>
      <c r="W266">
        <f t="shared" si="9"/>
        <v>1050622.866378864</v>
      </c>
    </row>
    <row r="267" spans="1:23">
      <c r="A267">
        <v>703</v>
      </c>
      <c r="B267">
        <v>41</v>
      </c>
      <c r="C267">
        <v>1</v>
      </c>
      <c r="D267" t="s">
        <v>11</v>
      </c>
      <c r="E267">
        <v>2</v>
      </c>
      <c r="F267">
        <v>0</v>
      </c>
      <c r="G267">
        <v>0</v>
      </c>
      <c r="H267" t="s">
        <v>12</v>
      </c>
      <c r="I267" t="s">
        <v>18</v>
      </c>
      <c r="J267" t="s">
        <v>18</v>
      </c>
      <c r="K267">
        <v>2503</v>
      </c>
      <c r="L267">
        <v>30</v>
      </c>
      <c r="M267" t="s">
        <v>27</v>
      </c>
      <c r="N267" t="s">
        <v>16</v>
      </c>
      <c r="V267">
        <f t="shared" si="8"/>
        <v>4602.1199098083725</v>
      </c>
      <c r="W267">
        <f t="shared" si="9"/>
        <v>4406304.3957539098</v>
      </c>
    </row>
    <row r="268" spans="1:23">
      <c r="A268">
        <v>742</v>
      </c>
      <c r="B268">
        <v>41</v>
      </c>
      <c r="C268">
        <v>1</v>
      </c>
      <c r="D268" t="s">
        <v>11</v>
      </c>
      <c r="E268">
        <v>2</v>
      </c>
      <c r="F268">
        <v>0</v>
      </c>
      <c r="G268">
        <v>0</v>
      </c>
      <c r="H268" t="s">
        <v>12</v>
      </c>
      <c r="I268" t="s">
        <v>13</v>
      </c>
      <c r="J268" t="s">
        <v>13</v>
      </c>
      <c r="K268">
        <v>3160</v>
      </c>
      <c r="L268">
        <v>21</v>
      </c>
      <c r="M268" t="s">
        <v>15</v>
      </c>
      <c r="N268" t="s">
        <v>16</v>
      </c>
      <c r="V268">
        <f t="shared" si="8"/>
        <v>3285.45033392698</v>
      </c>
      <c r="W268">
        <f t="shared" si="9"/>
        <v>15737.78628239078</v>
      </c>
    </row>
    <row r="269" spans="1:23">
      <c r="A269">
        <v>568</v>
      </c>
      <c r="B269">
        <v>41</v>
      </c>
      <c r="C269">
        <v>1</v>
      </c>
      <c r="D269" t="s">
        <v>11</v>
      </c>
      <c r="E269">
        <v>2</v>
      </c>
      <c r="F269">
        <v>0</v>
      </c>
      <c r="G269">
        <v>0</v>
      </c>
      <c r="H269" t="s">
        <v>12</v>
      </c>
      <c r="I269" t="s">
        <v>13</v>
      </c>
      <c r="J269" t="s">
        <v>18</v>
      </c>
      <c r="K269">
        <v>3979</v>
      </c>
      <c r="L269">
        <v>48</v>
      </c>
      <c r="M269" t="s">
        <v>15</v>
      </c>
      <c r="N269" t="s">
        <v>16</v>
      </c>
      <c r="V269">
        <f t="shared" si="8"/>
        <v>7235.4590615711577</v>
      </c>
      <c r="W269">
        <f t="shared" si="9"/>
        <v>10604525.619688906</v>
      </c>
    </row>
    <row r="270" spans="1:23">
      <c r="A270">
        <v>791</v>
      </c>
      <c r="B270">
        <v>41</v>
      </c>
      <c r="C270">
        <v>1</v>
      </c>
      <c r="D270" t="s">
        <v>11</v>
      </c>
      <c r="E270">
        <v>3</v>
      </c>
      <c r="F270">
        <v>0</v>
      </c>
      <c r="G270">
        <v>0</v>
      </c>
      <c r="H270" t="s">
        <v>12</v>
      </c>
      <c r="I270" t="s">
        <v>13</v>
      </c>
      <c r="J270" t="s">
        <v>13</v>
      </c>
      <c r="K270">
        <v>6313</v>
      </c>
      <c r="L270">
        <v>24</v>
      </c>
      <c r="M270" t="s">
        <v>23</v>
      </c>
      <c r="N270" t="s">
        <v>16</v>
      </c>
      <c r="V270">
        <f t="shared" si="8"/>
        <v>3724.3401925541111</v>
      </c>
      <c r="W270">
        <f t="shared" si="9"/>
        <v>6701159.5986857861</v>
      </c>
    </row>
    <row r="271" spans="1:23">
      <c r="A271">
        <v>659</v>
      </c>
      <c r="B271">
        <v>41</v>
      </c>
      <c r="C271">
        <v>1</v>
      </c>
      <c r="D271" t="s">
        <v>11</v>
      </c>
      <c r="E271">
        <v>2</v>
      </c>
      <c r="F271">
        <v>0</v>
      </c>
      <c r="G271">
        <v>0</v>
      </c>
      <c r="H271" t="s">
        <v>12</v>
      </c>
      <c r="I271" t="s">
        <v>14</v>
      </c>
      <c r="J271" t="s">
        <v>18</v>
      </c>
      <c r="K271">
        <v>6361</v>
      </c>
      <c r="L271">
        <v>18</v>
      </c>
      <c r="M271" t="s">
        <v>22</v>
      </c>
      <c r="N271" t="s">
        <v>16</v>
      </c>
      <c r="V271">
        <f t="shared" si="8"/>
        <v>2846.5604752998493</v>
      </c>
      <c r="W271">
        <f t="shared" si="9"/>
        <v>12351285.172774622</v>
      </c>
    </row>
    <row r="272" spans="1:23">
      <c r="A272">
        <v>443</v>
      </c>
      <c r="B272">
        <v>41</v>
      </c>
      <c r="C272">
        <v>1</v>
      </c>
      <c r="D272" t="s">
        <v>11</v>
      </c>
      <c r="E272">
        <v>1</v>
      </c>
      <c r="F272">
        <v>0</v>
      </c>
      <c r="G272">
        <v>0</v>
      </c>
      <c r="H272" t="s">
        <v>12</v>
      </c>
      <c r="I272" t="s">
        <v>14</v>
      </c>
      <c r="J272" t="s">
        <v>13</v>
      </c>
      <c r="K272">
        <v>719</v>
      </c>
      <c r="L272">
        <v>12</v>
      </c>
      <c r="M272" t="s">
        <v>20</v>
      </c>
      <c r="N272" t="s">
        <v>19</v>
      </c>
      <c r="V272">
        <f t="shared" si="8"/>
        <v>1968.7807580455881</v>
      </c>
      <c r="W272">
        <f t="shared" si="9"/>
        <v>1561951.9431810048</v>
      </c>
    </row>
    <row r="273" spans="1:23">
      <c r="A273">
        <v>656</v>
      </c>
      <c r="B273">
        <v>41</v>
      </c>
      <c r="C273">
        <v>1</v>
      </c>
      <c r="D273" t="s">
        <v>11</v>
      </c>
      <c r="E273">
        <v>1</v>
      </c>
      <c r="F273">
        <v>0</v>
      </c>
      <c r="G273">
        <v>0</v>
      </c>
      <c r="H273" t="s">
        <v>12</v>
      </c>
      <c r="I273" t="s">
        <v>14</v>
      </c>
      <c r="J273" t="s">
        <v>18</v>
      </c>
      <c r="K273">
        <v>888</v>
      </c>
      <c r="L273">
        <v>12</v>
      </c>
      <c r="M273" t="s">
        <v>23</v>
      </c>
      <c r="N273" t="s">
        <v>19</v>
      </c>
      <c r="V273">
        <f t="shared" si="8"/>
        <v>1968.7807580455881</v>
      </c>
      <c r="W273">
        <f t="shared" si="9"/>
        <v>1168087.046961596</v>
      </c>
    </row>
    <row r="274" spans="1:23">
      <c r="A274">
        <v>674</v>
      </c>
      <c r="B274">
        <v>41</v>
      </c>
      <c r="C274">
        <v>1</v>
      </c>
      <c r="D274" t="s">
        <v>11</v>
      </c>
      <c r="E274">
        <v>1</v>
      </c>
      <c r="F274">
        <v>0</v>
      </c>
      <c r="G274">
        <v>0</v>
      </c>
      <c r="H274" t="s">
        <v>12</v>
      </c>
      <c r="I274" t="s">
        <v>24</v>
      </c>
      <c r="J274" t="s">
        <v>13</v>
      </c>
      <c r="K274">
        <v>2580</v>
      </c>
      <c r="L274">
        <v>21</v>
      </c>
      <c r="M274" t="s">
        <v>27</v>
      </c>
      <c r="N274" t="s">
        <v>19</v>
      </c>
      <c r="V274">
        <f t="shared" si="8"/>
        <v>3285.45033392698</v>
      </c>
      <c r="W274">
        <f t="shared" si="9"/>
        <v>497660.17363768752</v>
      </c>
    </row>
    <row r="275" spans="1:23">
      <c r="A275">
        <v>822</v>
      </c>
      <c r="B275">
        <v>41</v>
      </c>
      <c r="C275">
        <v>1</v>
      </c>
      <c r="D275" t="s">
        <v>11</v>
      </c>
      <c r="E275">
        <v>2</v>
      </c>
      <c r="F275">
        <v>0</v>
      </c>
      <c r="G275">
        <v>0</v>
      </c>
      <c r="H275" t="s">
        <v>12</v>
      </c>
      <c r="I275" t="s">
        <v>14</v>
      </c>
      <c r="J275" t="s">
        <v>14</v>
      </c>
      <c r="K275">
        <v>2712</v>
      </c>
      <c r="L275">
        <v>36</v>
      </c>
      <c r="M275" t="s">
        <v>22</v>
      </c>
      <c r="N275" t="s">
        <v>19</v>
      </c>
      <c r="V275">
        <f t="shared" si="8"/>
        <v>5479.899627062634</v>
      </c>
      <c r="W275">
        <f t="shared" si="9"/>
        <v>7661268.3454934685</v>
      </c>
    </row>
    <row r="276" spans="1:23">
      <c r="A276">
        <v>856</v>
      </c>
      <c r="B276">
        <v>40</v>
      </c>
      <c r="C276">
        <v>0</v>
      </c>
      <c r="D276" t="s">
        <v>17</v>
      </c>
      <c r="E276">
        <v>2</v>
      </c>
      <c r="F276">
        <v>0</v>
      </c>
      <c r="G276">
        <v>0</v>
      </c>
      <c r="H276" t="s">
        <v>12</v>
      </c>
      <c r="I276" t="s">
        <v>13</v>
      </c>
      <c r="J276" t="s">
        <v>13</v>
      </c>
      <c r="K276">
        <v>894</v>
      </c>
      <c r="L276">
        <v>10</v>
      </c>
      <c r="M276" t="s">
        <v>20</v>
      </c>
      <c r="N276" t="s">
        <v>16</v>
      </c>
      <c r="V276">
        <f t="shared" si="8"/>
        <v>1676.187518960834</v>
      </c>
      <c r="W276">
        <f t="shared" si="9"/>
        <v>611817.31481810508</v>
      </c>
    </row>
    <row r="277" spans="1:23">
      <c r="A277">
        <v>875</v>
      </c>
      <c r="B277">
        <v>40</v>
      </c>
      <c r="C277">
        <v>0</v>
      </c>
      <c r="D277" t="s">
        <v>17</v>
      </c>
      <c r="E277">
        <v>2</v>
      </c>
      <c r="F277">
        <v>0</v>
      </c>
      <c r="G277">
        <v>0</v>
      </c>
      <c r="H277" t="s">
        <v>12</v>
      </c>
      <c r="I277" t="s">
        <v>26</v>
      </c>
      <c r="J277" t="s">
        <v>18</v>
      </c>
      <c r="K277">
        <v>1322</v>
      </c>
      <c r="L277">
        <v>11</v>
      </c>
      <c r="M277" t="s">
        <v>23</v>
      </c>
      <c r="N277" t="s">
        <v>16</v>
      </c>
      <c r="V277">
        <f t="shared" si="8"/>
        <v>1822.4841385032109</v>
      </c>
      <c r="W277">
        <f t="shared" si="9"/>
        <v>250484.37289330125</v>
      </c>
    </row>
    <row r="278" spans="1:23">
      <c r="A278">
        <v>369</v>
      </c>
      <c r="B278">
        <v>40</v>
      </c>
      <c r="C278">
        <v>0</v>
      </c>
      <c r="D278" t="s">
        <v>17</v>
      </c>
      <c r="E278">
        <v>2</v>
      </c>
      <c r="F278">
        <v>0</v>
      </c>
      <c r="G278">
        <v>1</v>
      </c>
      <c r="H278" t="s">
        <v>25</v>
      </c>
      <c r="I278" t="s">
        <v>14</v>
      </c>
      <c r="J278" t="s">
        <v>18</v>
      </c>
      <c r="K278">
        <v>3001</v>
      </c>
      <c r="L278">
        <v>18</v>
      </c>
      <c r="M278" t="s">
        <v>22</v>
      </c>
      <c r="N278" t="s">
        <v>16</v>
      </c>
      <c r="V278">
        <f t="shared" si="8"/>
        <v>2846.5604752998493</v>
      </c>
      <c r="W278">
        <f t="shared" si="9"/>
        <v>23851.566789608471</v>
      </c>
    </row>
    <row r="279" spans="1:23">
      <c r="A279">
        <v>870</v>
      </c>
      <c r="B279">
        <v>40</v>
      </c>
      <c r="C279">
        <v>0</v>
      </c>
      <c r="D279" t="s">
        <v>17</v>
      </c>
      <c r="E279">
        <v>2</v>
      </c>
      <c r="F279">
        <v>0</v>
      </c>
      <c r="G279">
        <v>0</v>
      </c>
      <c r="H279" t="s">
        <v>12</v>
      </c>
      <c r="I279" t="s">
        <v>24</v>
      </c>
      <c r="J279" t="s">
        <v>13</v>
      </c>
      <c r="K279">
        <v>7678</v>
      </c>
      <c r="L279">
        <v>36</v>
      </c>
      <c r="M279" t="s">
        <v>22</v>
      </c>
      <c r="N279" t="s">
        <v>16</v>
      </c>
      <c r="V279">
        <f t="shared" si="8"/>
        <v>5479.899627062634</v>
      </c>
      <c r="W279">
        <f t="shared" si="9"/>
        <v>4831645.2495073881</v>
      </c>
    </row>
    <row r="280" spans="1:23">
      <c r="A280">
        <v>126</v>
      </c>
      <c r="B280">
        <v>40</v>
      </c>
      <c r="C280">
        <v>1</v>
      </c>
      <c r="D280" t="s">
        <v>11</v>
      </c>
      <c r="E280">
        <v>1</v>
      </c>
      <c r="F280">
        <v>0</v>
      </c>
      <c r="G280">
        <v>0</v>
      </c>
      <c r="H280" t="s">
        <v>12</v>
      </c>
      <c r="I280" t="s">
        <v>14</v>
      </c>
      <c r="J280" t="s">
        <v>14</v>
      </c>
      <c r="K280">
        <v>701</v>
      </c>
      <c r="L280">
        <v>12</v>
      </c>
      <c r="M280" t="s">
        <v>15</v>
      </c>
      <c r="N280" t="s">
        <v>16</v>
      </c>
      <c r="V280">
        <f t="shared" si="8"/>
        <v>1968.7807580455881</v>
      </c>
      <c r="W280">
        <f t="shared" si="9"/>
        <v>1607268.050470646</v>
      </c>
    </row>
    <row r="281" spans="1:23">
      <c r="A281">
        <v>765</v>
      </c>
      <c r="B281">
        <v>40</v>
      </c>
      <c r="C281">
        <v>1</v>
      </c>
      <c r="D281" t="s">
        <v>11</v>
      </c>
      <c r="E281">
        <v>1</v>
      </c>
      <c r="F281">
        <v>0</v>
      </c>
      <c r="G281">
        <v>0</v>
      </c>
      <c r="H281" t="s">
        <v>12</v>
      </c>
      <c r="I281" t="s">
        <v>14</v>
      </c>
      <c r="J281" t="s">
        <v>18</v>
      </c>
      <c r="K281">
        <v>1155</v>
      </c>
      <c r="L281">
        <v>12</v>
      </c>
      <c r="M281" t="s">
        <v>15</v>
      </c>
      <c r="N281" t="s">
        <v>16</v>
      </c>
      <c r="V281">
        <f t="shared" si="8"/>
        <v>1968.7807580455881</v>
      </c>
      <c r="W281">
        <f t="shared" si="9"/>
        <v>662239.12216525199</v>
      </c>
    </row>
    <row r="282" spans="1:23">
      <c r="A282">
        <v>516</v>
      </c>
      <c r="B282">
        <v>40</v>
      </c>
      <c r="C282">
        <v>1</v>
      </c>
      <c r="D282" t="s">
        <v>11</v>
      </c>
      <c r="E282">
        <v>1</v>
      </c>
      <c r="F282">
        <v>0</v>
      </c>
      <c r="G282">
        <v>0</v>
      </c>
      <c r="H282" t="s">
        <v>12</v>
      </c>
      <c r="I282" t="s">
        <v>14</v>
      </c>
      <c r="J282" t="s">
        <v>14</v>
      </c>
      <c r="K282">
        <v>1361</v>
      </c>
      <c r="L282">
        <v>6</v>
      </c>
      <c r="M282" t="s">
        <v>23</v>
      </c>
      <c r="N282" t="s">
        <v>16</v>
      </c>
      <c r="V282">
        <f t="shared" si="8"/>
        <v>1091.0010407913264</v>
      </c>
      <c r="W282">
        <f t="shared" si="9"/>
        <v>72899.437973766981</v>
      </c>
    </row>
    <row r="283" spans="1:23">
      <c r="A283">
        <v>903</v>
      </c>
      <c r="B283">
        <v>40</v>
      </c>
      <c r="C283">
        <v>1</v>
      </c>
      <c r="D283" t="s">
        <v>11</v>
      </c>
      <c r="E283">
        <v>2</v>
      </c>
      <c r="F283">
        <v>0</v>
      </c>
      <c r="G283">
        <v>1</v>
      </c>
      <c r="H283" t="s">
        <v>25</v>
      </c>
      <c r="I283" t="s">
        <v>13</v>
      </c>
      <c r="J283" t="s">
        <v>13</v>
      </c>
      <c r="K283">
        <v>1386</v>
      </c>
      <c r="L283">
        <v>15</v>
      </c>
      <c r="M283" t="s">
        <v>15</v>
      </c>
      <c r="N283" t="s">
        <v>16</v>
      </c>
      <c r="V283">
        <f t="shared" si="8"/>
        <v>2407.6706166727186</v>
      </c>
      <c r="W283">
        <f t="shared" si="9"/>
        <v>1043810.848972413</v>
      </c>
    </row>
    <row r="284" spans="1:23">
      <c r="A284">
        <v>497</v>
      </c>
      <c r="B284">
        <v>40</v>
      </c>
      <c r="C284">
        <v>1</v>
      </c>
      <c r="D284" t="s">
        <v>11</v>
      </c>
      <c r="E284">
        <v>2</v>
      </c>
      <c r="F284">
        <v>0</v>
      </c>
      <c r="G284">
        <v>0</v>
      </c>
      <c r="H284" t="s">
        <v>12</v>
      </c>
      <c r="I284" t="s">
        <v>14</v>
      </c>
      <c r="J284" t="s">
        <v>13</v>
      </c>
      <c r="K284">
        <v>1585</v>
      </c>
      <c r="L284">
        <v>24</v>
      </c>
      <c r="M284" t="s">
        <v>22</v>
      </c>
      <c r="N284" t="s">
        <v>16</v>
      </c>
      <c r="V284">
        <f t="shared" si="8"/>
        <v>3724.3401925541111</v>
      </c>
      <c r="W284">
        <f t="shared" si="9"/>
        <v>4576776.4594774609</v>
      </c>
    </row>
    <row r="285" spans="1:23">
      <c r="A285">
        <v>413</v>
      </c>
      <c r="B285">
        <v>40</v>
      </c>
      <c r="C285">
        <v>1</v>
      </c>
      <c r="D285" t="s">
        <v>11</v>
      </c>
      <c r="E285">
        <v>1</v>
      </c>
      <c r="F285">
        <v>0</v>
      </c>
      <c r="G285">
        <v>1</v>
      </c>
      <c r="H285" t="s">
        <v>25</v>
      </c>
      <c r="I285" t="s">
        <v>24</v>
      </c>
      <c r="J285" t="s">
        <v>13</v>
      </c>
      <c r="K285">
        <v>1597</v>
      </c>
      <c r="L285">
        <v>10</v>
      </c>
      <c r="M285" t="s">
        <v>23</v>
      </c>
      <c r="N285" t="s">
        <v>16</v>
      </c>
      <c r="V285">
        <f t="shared" si="8"/>
        <v>1676.187518960834</v>
      </c>
      <c r="W285">
        <f t="shared" si="9"/>
        <v>6270.6631591724508</v>
      </c>
    </row>
    <row r="286" spans="1:23">
      <c r="A286">
        <v>699</v>
      </c>
      <c r="B286">
        <v>40</v>
      </c>
      <c r="C286">
        <v>1</v>
      </c>
      <c r="D286" t="s">
        <v>11</v>
      </c>
      <c r="E286">
        <v>3</v>
      </c>
      <c r="F286">
        <v>0</v>
      </c>
      <c r="G286">
        <v>1</v>
      </c>
      <c r="H286" t="s">
        <v>25</v>
      </c>
      <c r="I286" t="s">
        <v>14</v>
      </c>
      <c r="J286" t="s">
        <v>26</v>
      </c>
      <c r="K286">
        <v>1905</v>
      </c>
      <c r="L286">
        <v>15</v>
      </c>
      <c r="M286" t="s">
        <v>20</v>
      </c>
      <c r="N286" t="s">
        <v>16</v>
      </c>
      <c r="V286">
        <f t="shared" si="8"/>
        <v>2407.6706166727186</v>
      </c>
      <c r="W286">
        <f t="shared" si="9"/>
        <v>252677.74886613115</v>
      </c>
    </row>
    <row r="287" spans="1:23">
      <c r="A287">
        <v>786</v>
      </c>
      <c r="B287">
        <v>40</v>
      </c>
      <c r="C287">
        <v>1</v>
      </c>
      <c r="D287" t="s">
        <v>11</v>
      </c>
      <c r="E287">
        <v>2</v>
      </c>
      <c r="F287">
        <v>0</v>
      </c>
      <c r="G287">
        <v>0</v>
      </c>
      <c r="H287" t="s">
        <v>12</v>
      </c>
      <c r="I287" t="s">
        <v>24</v>
      </c>
      <c r="J287" t="s">
        <v>13</v>
      </c>
      <c r="K287">
        <v>2675</v>
      </c>
      <c r="L287">
        <v>22</v>
      </c>
      <c r="M287" t="s">
        <v>15</v>
      </c>
      <c r="N287" t="s">
        <v>16</v>
      </c>
      <c r="V287">
        <f t="shared" si="8"/>
        <v>3431.7469534693569</v>
      </c>
      <c r="W287">
        <f t="shared" si="9"/>
        <v>572665.951585153</v>
      </c>
    </row>
    <row r="288" spans="1:23">
      <c r="A288">
        <v>716</v>
      </c>
      <c r="B288">
        <v>40</v>
      </c>
      <c r="C288">
        <v>1</v>
      </c>
      <c r="D288" t="s">
        <v>11</v>
      </c>
      <c r="E288">
        <v>2</v>
      </c>
      <c r="F288">
        <v>0</v>
      </c>
      <c r="G288">
        <v>0</v>
      </c>
      <c r="H288" t="s">
        <v>12</v>
      </c>
      <c r="I288" t="s">
        <v>13</v>
      </c>
      <c r="J288" t="s">
        <v>13</v>
      </c>
      <c r="K288">
        <v>3077</v>
      </c>
      <c r="L288">
        <v>30</v>
      </c>
      <c r="M288" t="s">
        <v>15</v>
      </c>
      <c r="N288" t="s">
        <v>16</v>
      </c>
      <c r="V288">
        <f t="shared" si="8"/>
        <v>4602.1199098083725</v>
      </c>
      <c r="W288">
        <f t="shared" si="9"/>
        <v>2325990.7392938985</v>
      </c>
    </row>
    <row r="289" spans="1:23">
      <c r="A289">
        <v>950</v>
      </c>
      <c r="B289">
        <v>40</v>
      </c>
      <c r="C289">
        <v>1</v>
      </c>
      <c r="D289" t="s">
        <v>11</v>
      </c>
      <c r="E289">
        <v>0</v>
      </c>
      <c r="F289">
        <v>0</v>
      </c>
      <c r="G289">
        <v>0</v>
      </c>
      <c r="H289" t="s">
        <v>12</v>
      </c>
      <c r="I289" t="s">
        <v>14</v>
      </c>
      <c r="J289" t="s">
        <v>18</v>
      </c>
      <c r="K289">
        <v>3590</v>
      </c>
      <c r="L289">
        <v>18</v>
      </c>
      <c r="M289" t="s">
        <v>27</v>
      </c>
      <c r="N289" t="s">
        <v>16</v>
      </c>
      <c r="V289">
        <f t="shared" si="8"/>
        <v>2846.5604752998493</v>
      </c>
      <c r="W289">
        <f t="shared" si="9"/>
        <v>552702.32688638603</v>
      </c>
    </row>
    <row r="290" spans="1:23">
      <c r="A290">
        <v>996</v>
      </c>
      <c r="B290">
        <v>40</v>
      </c>
      <c r="C290">
        <v>1</v>
      </c>
      <c r="D290" t="s">
        <v>11</v>
      </c>
      <c r="E290">
        <v>3</v>
      </c>
      <c r="F290">
        <v>0</v>
      </c>
      <c r="G290">
        <v>0</v>
      </c>
      <c r="H290" t="s">
        <v>12</v>
      </c>
      <c r="I290" t="s">
        <v>14</v>
      </c>
      <c r="J290" t="s">
        <v>14</v>
      </c>
      <c r="K290">
        <v>3857</v>
      </c>
      <c r="L290">
        <v>30</v>
      </c>
      <c r="M290" t="s">
        <v>23</v>
      </c>
      <c r="N290" t="s">
        <v>16</v>
      </c>
      <c r="V290">
        <f t="shared" si="8"/>
        <v>4602.1199098083725</v>
      </c>
      <c r="W290">
        <f t="shared" si="9"/>
        <v>555203.67999283725</v>
      </c>
    </row>
    <row r="291" spans="1:23">
      <c r="A291">
        <v>969</v>
      </c>
      <c r="B291">
        <v>40</v>
      </c>
      <c r="C291">
        <v>1</v>
      </c>
      <c r="D291" t="s">
        <v>11</v>
      </c>
      <c r="E291">
        <v>1</v>
      </c>
      <c r="F291">
        <v>0</v>
      </c>
      <c r="G291">
        <v>0</v>
      </c>
      <c r="H291" t="s">
        <v>12</v>
      </c>
      <c r="I291" t="s">
        <v>14</v>
      </c>
      <c r="J291" t="s">
        <v>14</v>
      </c>
      <c r="K291">
        <v>3939</v>
      </c>
      <c r="L291">
        <v>11</v>
      </c>
      <c r="M291" t="s">
        <v>23</v>
      </c>
      <c r="N291" t="s">
        <v>16</v>
      </c>
      <c r="V291">
        <f t="shared" si="8"/>
        <v>1822.4841385032109</v>
      </c>
      <c r="W291">
        <f t="shared" si="9"/>
        <v>4479639.391967495</v>
      </c>
    </row>
    <row r="292" spans="1:23">
      <c r="A292">
        <v>310</v>
      </c>
      <c r="B292">
        <v>40</v>
      </c>
      <c r="C292">
        <v>1</v>
      </c>
      <c r="D292" t="s">
        <v>11</v>
      </c>
      <c r="E292">
        <v>0</v>
      </c>
      <c r="F292">
        <v>1</v>
      </c>
      <c r="G292">
        <v>0</v>
      </c>
      <c r="H292" t="s">
        <v>21</v>
      </c>
      <c r="I292" t="s">
        <v>13</v>
      </c>
      <c r="J292" t="s">
        <v>18</v>
      </c>
      <c r="K292">
        <v>5381</v>
      </c>
      <c r="L292">
        <v>48</v>
      </c>
      <c r="M292" t="s">
        <v>30</v>
      </c>
      <c r="N292" t="s">
        <v>16</v>
      </c>
      <c r="V292">
        <f t="shared" si="8"/>
        <v>7235.4590615711577</v>
      </c>
      <c r="W292">
        <f t="shared" si="9"/>
        <v>3439018.411043379</v>
      </c>
    </row>
    <row r="293" spans="1:23">
      <c r="A293">
        <v>387</v>
      </c>
      <c r="B293">
        <v>40</v>
      </c>
      <c r="C293">
        <v>1</v>
      </c>
      <c r="D293" t="s">
        <v>11</v>
      </c>
      <c r="E293">
        <v>3</v>
      </c>
      <c r="F293">
        <v>0</v>
      </c>
      <c r="G293">
        <v>0</v>
      </c>
      <c r="H293" t="s">
        <v>12</v>
      </c>
      <c r="I293" t="s">
        <v>14</v>
      </c>
      <c r="J293" t="s">
        <v>18</v>
      </c>
      <c r="K293">
        <v>7374</v>
      </c>
      <c r="L293">
        <v>18</v>
      </c>
      <c r="M293" t="s">
        <v>22</v>
      </c>
      <c r="N293" t="s">
        <v>16</v>
      </c>
      <c r="V293">
        <f t="shared" si="8"/>
        <v>2846.5604752998493</v>
      </c>
      <c r="W293">
        <f t="shared" si="9"/>
        <v>20497708.649817124</v>
      </c>
    </row>
    <row r="294" spans="1:23">
      <c r="A294">
        <v>889</v>
      </c>
      <c r="B294">
        <v>40</v>
      </c>
      <c r="C294">
        <v>1</v>
      </c>
      <c r="D294" t="s">
        <v>11</v>
      </c>
      <c r="E294">
        <v>2</v>
      </c>
      <c r="F294">
        <v>0</v>
      </c>
      <c r="G294">
        <v>1</v>
      </c>
      <c r="H294" t="s">
        <v>25</v>
      </c>
      <c r="I294" t="s">
        <v>13</v>
      </c>
      <c r="J294" t="s">
        <v>13</v>
      </c>
      <c r="K294">
        <v>7824</v>
      </c>
      <c r="L294">
        <v>28</v>
      </c>
      <c r="M294" t="s">
        <v>23</v>
      </c>
      <c r="N294" t="s">
        <v>16</v>
      </c>
      <c r="V294">
        <f t="shared" si="8"/>
        <v>4309.5266707236187</v>
      </c>
      <c r="W294">
        <f t="shared" si="9"/>
        <v>12351522.782195011</v>
      </c>
    </row>
    <row r="295" spans="1:23">
      <c r="A295">
        <v>649</v>
      </c>
      <c r="B295">
        <v>40</v>
      </c>
      <c r="C295">
        <v>1</v>
      </c>
      <c r="D295" t="s">
        <v>11</v>
      </c>
      <c r="E295">
        <v>1</v>
      </c>
      <c r="F295">
        <v>0</v>
      </c>
      <c r="G295">
        <v>1</v>
      </c>
      <c r="H295" t="s">
        <v>25</v>
      </c>
      <c r="I295" t="s">
        <v>14</v>
      </c>
      <c r="J295" t="s">
        <v>14</v>
      </c>
      <c r="K295">
        <v>684</v>
      </c>
      <c r="L295">
        <v>12</v>
      </c>
      <c r="M295" t="s">
        <v>20</v>
      </c>
      <c r="N295" t="s">
        <v>19</v>
      </c>
      <c r="V295">
        <f t="shared" si="8"/>
        <v>1968.7807580455881</v>
      </c>
      <c r="W295">
        <f t="shared" si="9"/>
        <v>1650661.5962441959</v>
      </c>
    </row>
    <row r="296" spans="1:23">
      <c r="A296">
        <v>594</v>
      </c>
      <c r="B296">
        <v>40</v>
      </c>
      <c r="C296">
        <v>1</v>
      </c>
      <c r="D296" t="s">
        <v>11</v>
      </c>
      <c r="E296">
        <v>3</v>
      </c>
      <c r="F296">
        <v>0</v>
      </c>
      <c r="G296">
        <v>0</v>
      </c>
      <c r="H296" t="s">
        <v>12</v>
      </c>
      <c r="I296" t="s">
        <v>13</v>
      </c>
      <c r="J296" t="s">
        <v>14</v>
      </c>
      <c r="K296">
        <v>1358</v>
      </c>
      <c r="L296">
        <v>24</v>
      </c>
      <c r="M296" t="s">
        <v>30</v>
      </c>
      <c r="N296" t="s">
        <v>19</v>
      </c>
      <c r="V296">
        <f t="shared" si="8"/>
        <v>3724.3401925541111</v>
      </c>
      <c r="W296">
        <f t="shared" si="9"/>
        <v>5599565.906897028</v>
      </c>
    </row>
    <row r="297" spans="1:23">
      <c r="A297">
        <v>182</v>
      </c>
      <c r="B297">
        <v>40</v>
      </c>
      <c r="C297">
        <v>1</v>
      </c>
      <c r="D297" t="s">
        <v>11</v>
      </c>
      <c r="E297">
        <v>1</v>
      </c>
      <c r="F297">
        <v>0</v>
      </c>
      <c r="G297">
        <v>0</v>
      </c>
      <c r="H297" t="s">
        <v>12</v>
      </c>
      <c r="I297" t="s">
        <v>13</v>
      </c>
      <c r="J297" t="s">
        <v>14</v>
      </c>
      <c r="K297">
        <v>1647</v>
      </c>
      <c r="L297">
        <v>21</v>
      </c>
      <c r="M297" t="s">
        <v>23</v>
      </c>
      <c r="N297" t="s">
        <v>19</v>
      </c>
      <c r="V297">
        <f t="shared" si="8"/>
        <v>3285.45033392698</v>
      </c>
      <c r="W297">
        <f t="shared" si="9"/>
        <v>2684519.4967454323</v>
      </c>
    </row>
    <row r="298" spans="1:23">
      <c r="A298">
        <v>74</v>
      </c>
      <c r="B298">
        <v>40</v>
      </c>
      <c r="C298">
        <v>1</v>
      </c>
      <c r="D298" t="s">
        <v>11</v>
      </c>
      <c r="E298">
        <v>3</v>
      </c>
      <c r="F298">
        <v>0</v>
      </c>
      <c r="G298">
        <v>0</v>
      </c>
      <c r="H298" t="s">
        <v>12</v>
      </c>
      <c r="I298" t="s">
        <v>13</v>
      </c>
      <c r="J298" t="s">
        <v>14</v>
      </c>
      <c r="K298">
        <v>1977</v>
      </c>
      <c r="L298">
        <v>36</v>
      </c>
      <c r="M298" t="s">
        <v>20</v>
      </c>
      <c r="N298" t="s">
        <v>19</v>
      </c>
      <c r="V298">
        <f t="shared" si="8"/>
        <v>5479.899627062634</v>
      </c>
      <c r="W298">
        <f t="shared" si="9"/>
        <v>12270305.797275539</v>
      </c>
    </row>
    <row r="299" spans="1:23">
      <c r="A299">
        <v>199</v>
      </c>
      <c r="B299">
        <v>40</v>
      </c>
      <c r="C299">
        <v>1</v>
      </c>
      <c r="D299" t="s">
        <v>11</v>
      </c>
      <c r="E299">
        <v>3</v>
      </c>
      <c r="F299">
        <v>0</v>
      </c>
      <c r="G299">
        <v>0</v>
      </c>
      <c r="H299" t="s">
        <v>12</v>
      </c>
      <c r="I299" t="s">
        <v>14</v>
      </c>
      <c r="J299" t="s">
        <v>18</v>
      </c>
      <c r="K299">
        <v>4297</v>
      </c>
      <c r="L299">
        <v>18</v>
      </c>
      <c r="M299" t="s">
        <v>22</v>
      </c>
      <c r="N299" t="s">
        <v>19</v>
      </c>
      <c r="V299">
        <f t="shared" si="8"/>
        <v>2846.5604752998493</v>
      </c>
      <c r="W299">
        <f t="shared" si="9"/>
        <v>2103774.814812399</v>
      </c>
    </row>
    <row r="300" spans="1:23">
      <c r="A300">
        <v>642</v>
      </c>
      <c r="B300">
        <v>40</v>
      </c>
      <c r="C300">
        <v>1</v>
      </c>
      <c r="D300" t="s">
        <v>11</v>
      </c>
      <c r="E300">
        <v>3</v>
      </c>
      <c r="F300">
        <v>0</v>
      </c>
      <c r="G300">
        <v>0</v>
      </c>
      <c r="H300" t="s">
        <v>12</v>
      </c>
      <c r="I300" t="s">
        <v>18</v>
      </c>
      <c r="J300" t="s">
        <v>13</v>
      </c>
      <c r="K300">
        <v>4623</v>
      </c>
      <c r="L300">
        <v>15</v>
      </c>
      <c r="M300" t="s">
        <v>20</v>
      </c>
      <c r="N300" t="s">
        <v>19</v>
      </c>
      <c r="V300">
        <f t="shared" si="8"/>
        <v>2407.6706166727186</v>
      </c>
      <c r="W300">
        <f t="shared" si="9"/>
        <v>4907684.2766332328</v>
      </c>
    </row>
    <row r="301" spans="1:23">
      <c r="A301">
        <v>250</v>
      </c>
      <c r="B301">
        <v>39</v>
      </c>
      <c r="C301">
        <v>0</v>
      </c>
      <c r="D301" t="s">
        <v>17</v>
      </c>
      <c r="E301">
        <v>1</v>
      </c>
      <c r="F301">
        <v>0</v>
      </c>
      <c r="G301">
        <v>0</v>
      </c>
      <c r="H301" t="s">
        <v>12</v>
      </c>
      <c r="I301" t="s">
        <v>26</v>
      </c>
      <c r="J301" t="s">
        <v>14</v>
      </c>
      <c r="K301">
        <v>666</v>
      </c>
      <c r="L301">
        <v>6</v>
      </c>
      <c r="M301" t="s">
        <v>23</v>
      </c>
      <c r="N301" t="s">
        <v>16</v>
      </c>
      <c r="V301">
        <f t="shared" si="8"/>
        <v>1091.0010407913264</v>
      </c>
      <c r="W301">
        <f t="shared" si="9"/>
        <v>180625.88467371071</v>
      </c>
    </row>
    <row r="302" spans="1:23">
      <c r="A302">
        <v>146</v>
      </c>
      <c r="B302">
        <v>39</v>
      </c>
      <c r="C302">
        <v>0</v>
      </c>
      <c r="D302" t="s">
        <v>17</v>
      </c>
      <c r="E302">
        <v>2</v>
      </c>
      <c r="F302">
        <v>0</v>
      </c>
      <c r="G302">
        <v>0</v>
      </c>
      <c r="H302" t="s">
        <v>12</v>
      </c>
      <c r="I302" t="s">
        <v>14</v>
      </c>
      <c r="J302" t="s">
        <v>14</v>
      </c>
      <c r="K302">
        <v>860</v>
      </c>
      <c r="L302">
        <v>6</v>
      </c>
      <c r="M302" t="s">
        <v>23</v>
      </c>
      <c r="N302" t="s">
        <v>16</v>
      </c>
      <c r="V302">
        <f t="shared" si="8"/>
        <v>1091.0010407913264</v>
      </c>
      <c r="W302">
        <f t="shared" si="9"/>
        <v>53361.480846676059</v>
      </c>
    </row>
    <row r="303" spans="1:23">
      <c r="A303">
        <v>215</v>
      </c>
      <c r="B303">
        <v>39</v>
      </c>
      <c r="C303">
        <v>0</v>
      </c>
      <c r="D303" t="s">
        <v>17</v>
      </c>
      <c r="E303">
        <v>1</v>
      </c>
      <c r="F303">
        <v>0</v>
      </c>
      <c r="G303">
        <v>0</v>
      </c>
      <c r="H303" t="s">
        <v>12</v>
      </c>
      <c r="I303" t="s">
        <v>13</v>
      </c>
      <c r="J303" t="s">
        <v>18</v>
      </c>
      <c r="K303">
        <v>932</v>
      </c>
      <c r="L303">
        <v>6</v>
      </c>
      <c r="M303" t="s">
        <v>20</v>
      </c>
      <c r="N303" t="s">
        <v>16</v>
      </c>
      <c r="V303">
        <f t="shared" si="8"/>
        <v>1091.0010407913264</v>
      </c>
      <c r="W303">
        <f t="shared" si="9"/>
        <v>25281.330972725053</v>
      </c>
    </row>
    <row r="304" spans="1:23">
      <c r="A304">
        <v>790</v>
      </c>
      <c r="B304">
        <v>39</v>
      </c>
      <c r="C304">
        <v>0</v>
      </c>
      <c r="D304" t="s">
        <v>17</v>
      </c>
      <c r="E304">
        <v>2</v>
      </c>
      <c r="F304">
        <v>0</v>
      </c>
      <c r="G304">
        <v>0</v>
      </c>
      <c r="H304" t="s">
        <v>12</v>
      </c>
      <c r="I304" t="s">
        <v>14</v>
      </c>
      <c r="J304" t="s">
        <v>18</v>
      </c>
      <c r="K304">
        <v>1188</v>
      </c>
      <c r="L304">
        <v>21</v>
      </c>
      <c r="M304" t="s">
        <v>27</v>
      </c>
      <c r="N304" t="s">
        <v>19</v>
      </c>
      <c r="O304">
        <v>0</v>
      </c>
      <c r="V304">
        <f t="shared" si="8"/>
        <v>3285.45033392698</v>
      </c>
      <c r="W304">
        <f t="shared" si="9"/>
        <v>4399297.9032903994</v>
      </c>
    </row>
    <row r="305" spans="1:23">
      <c r="A305">
        <v>26</v>
      </c>
      <c r="B305">
        <v>39</v>
      </c>
      <c r="C305">
        <v>1</v>
      </c>
      <c r="D305" t="s">
        <v>11</v>
      </c>
      <c r="E305">
        <v>1</v>
      </c>
      <c r="F305">
        <v>0</v>
      </c>
      <c r="G305">
        <v>0</v>
      </c>
      <c r="H305" t="s">
        <v>12</v>
      </c>
      <c r="I305" t="s">
        <v>14</v>
      </c>
      <c r="J305" t="s">
        <v>13</v>
      </c>
      <c r="K305">
        <v>426</v>
      </c>
      <c r="L305">
        <v>6</v>
      </c>
      <c r="M305" t="s">
        <v>15</v>
      </c>
      <c r="N305" t="s">
        <v>16</v>
      </c>
      <c r="V305">
        <f t="shared" si="8"/>
        <v>1091.0010407913264</v>
      </c>
      <c r="W305">
        <f t="shared" si="9"/>
        <v>442226.38425354741</v>
      </c>
    </row>
    <row r="306" spans="1:23">
      <c r="A306">
        <v>478</v>
      </c>
      <c r="B306">
        <v>39</v>
      </c>
      <c r="C306">
        <v>1</v>
      </c>
      <c r="D306" t="s">
        <v>11</v>
      </c>
      <c r="E306">
        <v>1</v>
      </c>
      <c r="F306">
        <v>0</v>
      </c>
      <c r="G306">
        <v>0</v>
      </c>
      <c r="H306" t="s">
        <v>12</v>
      </c>
      <c r="I306" t="s">
        <v>18</v>
      </c>
      <c r="J306" t="s">
        <v>18</v>
      </c>
      <c r="K306">
        <v>1037</v>
      </c>
      <c r="L306">
        <v>12</v>
      </c>
      <c r="M306" t="s">
        <v>27</v>
      </c>
      <c r="N306" t="s">
        <v>16</v>
      </c>
      <c r="V306">
        <f t="shared" si="8"/>
        <v>1968.7807580455881</v>
      </c>
      <c r="W306">
        <f t="shared" si="9"/>
        <v>868215.38106401078</v>
      </c>
    </row>
    <row r="307" spans="1:23">
      <c r="A307">
        <v>400</v>
      </c>
      <c r="B307">
        <v>39</v>
      </c>
      <c r="C307">
        <v>1</v>
      </c>
      <c r="D307" t="s">
        <v>11</v>
      </c>
      <c r="E307">
        <v>2</v>
      </c>
      <c r="F307">
        <v>0</v>
      </c>
      <c r="G307">
        <v>0</v>
      </c>
      <c r="H307" t="s">
        <v>12</v>
      </c>
      <c r="I307" t="s">
        <v>14</v>
      </c>
      <c r="J307" t="s">
        <v>13</v>
      </c>
      <c r="K307">
        <v>1473</v>
      </c>
      <c r="L307">
        <v>18</v>
      </c>
      <c r="M307" t="s">
        <v>15</v>
      </c>
      <c r="N307" t="s">
        <v>16</v>
      </c>
      <c r="V307">
        <f t="shared" si="8"/>
        <v>2846.5604752998493</v>
      </c>
      <c r="W307">
        <f t="shared" si="9"/>
        <v>1886668.3793059478</v>
      </c>
    </row>
    <row r="308" spans="1:23">
      <c r="A308">
        <v>440</v>
      </c>
      <c r="B308">
        <v>39</v>
      </c>
      <c r="C308">
        <v>1</v>
      </c>
      <c r="D308" t="s">
        <v>11</v>
      </c>
      <c r="E308">
        <v>3</v>
      </c>
      <c r="F308">
        <v>0</v>
      </c>
      <c r="G308">
        <v>0</v>
      </c>
      <c r="H308" t="s">
        <v>12</v>
      </c>
      <c r="I308" t="s">
        <v>14</v>
      </c>
      <c r="J308" t="s">
        <v>13</v>
      </c>
      <c r="K308">
        <v>1884</v>
      </c>
      <c r="L308">
        <v>12</v>
      </c>
      <c r="M308" t="s">
        <v>23</v>
      </c>
      <c r="N308" t="s">
        <v>16</v>
      </c>
      <c r="V308">
        <f t="shared" si="8"/>
        <v>1968.7807580455881</v>
      </c>
      <c r="W308">
        <f t="shared" si="9"/>
        <v>7187.7769347845469</v>
      </c>
    </row>
    <row r="309" spans="1:23">
      <c r="A309">
        <v>494</v>
      </c>
      <c r="B309">
        <v>39</v>
      </c>
      <c r="C309">
        <v>1</v>
      </c>
      <c r="D309" t="s">
        <v>11</v>
      </c>
      <c r="E309">
        <v>1</v>
      </c>
      <c r="F309">
        <v>0</v>
      </c>
      <c r="G309">
        <v>1</v>
      </c>
      <c r="H309" t="s">
        <v>25</v>
      </c>
      <c r="I309" t="s">
        <v>14</v>
      </c>
      <c r="J309" t="s">
        <v>14</v>
      </c>
      <c r="K309">
        <v>2122</v>
      </c>
      <c r="L309">
        <v>12</v>
      </c>
      <c r="M309" t="s">
        <v>23</v>
      </c>
      <c r="N309" t="s">
        <v>16</v>
      </c>
      <c r="V309">
        <f t="shared" si="8"/>
        <v>1968.7807580455881</v>
      </c>
      <c r="W309">
        <f t="shared" si="9"/>
        <v>23476.136105084624</v>
      </c>
    </row>
    <row r="310" spans="1:23">
      <c r="A310">
        <v>380</v>
      </c>
      <c r="B310">
        <v>39</v>
      </c>
      <c r="C310">
        <v>1</v>
      </c>
      <c r="D310" t="s">
        <v>11</v>
      </c>
      <c r="E310">
        <v>2</v>
      </c>
      <c r="F310">
        <v>0</v>
      </c>
      <c r="G310">
        <v>0</v>
      </c>
      <c r="H310" t="s">
        <v>12</v>
      </c>
      <c r="I310" t="s">
        <v>13</v>
      </c>
      <c r="J310" t="s">
        <v>14</v>
      </c>
      <c r="K310">
        <v>2212</v>
      </c>
      <c r="L310">
        <v>20</v>
      </c>
      <c r="M310" t="s">
        <v>22</v>
      </c>
      <c r="N310" t="s">
        <v>16</v>
      </c>
      <c r="V310">
        <f t="shared" si="8"/>
        <v>3139.1537143846031</v>
      </c>
      <c r="W310">
        <f t="shared" si="9"/>
        <v>859614.01009716606</v>
      </c>
    </row>
    <row r="311" spans="1:23">
      <c r="A311">
        <v>46</v>
      </c>
      <c r="B311">
        <v>39</v>
      </c>
      <c r="C311">
        <v>1</v>
      </c>
      <c r="D311" t="s">
        <v>11</v>
      </c>
      <c r="E311">
        <v>2</v>
      </c>
      <c r="F311">
        <v>0</v>
      </c>
      <c r="G311">
        <v>0</v>
      </c>
      <c r="H311" t="s">
        <v>12</v>
      </c>
      <c r="I311" t="s">
        <v>24</v>
      </c>
      <c r="J311" t="s">
        <v>13</v>
      </c>
      <c r="K311">
        <v>2299</v>
      </c>
      <c r="L311">
        <v>36</v>
      </c>
      <c r="M311" t="s">
        <v>15</v>
      </c>
      <c r="N311" t="s">
        <v>16</v>
      </c>
      <c r="V311">
        <f t="shared" si="8"/>
        <v>5479.899627062634</v>
      </c>
      <c r="W311">
        <f t="shared" si="9"/>
        <v>10118122.437447203</v>
      </c>
    </row>
    <row r="312" spans="1:23">
      <c r="A312">
        <v>239</v>
      </c>
      <c r="B312">
        <v>39</v>
      </c>
      <c r="C312">
        <v>1</v>
      </c>
      <c r="D312" t="s">
        <v>11</v>
      </c>
      <c r="E312">
        <v>2</v>
      </c>
      <c r="F312">
        <v>0</v>
      </c>
      <c r="G312">
        <v>0</v>
      </c>
      <c r="H312" t="s">
        <v>12</v>
      </c>
      <c r="I312" t="s">
        <v>14</v>
      </c>
      <c r="J312" t="s">
        <v>14</v>
      </c>
      <c r="K312">
        <v>2522</v>
      </c>
      <c r="L312">
        <v>30</v>
      </c>
      <c r="M312" t="s">
        <v>15</v>
      </c>
      <c r="N312" t="s">
        <v>16</v>
      </c>
      <c r="V312">
        <f t="shared" si="8"/>
        <v>4602.1199098083725</v>
      </c>
      <c r="W312">
        <f t="shared" si="9"/>
        <v>4326898.8391811922</v>
      </c>
    </row>
    <row r="313" spans="1:23">
      <c r="A313">
        <v>392</v>
      </c>
      <c r="B313">
        <v>39</v>
      </c>
      <c r="C313">
        <v>1</v>
      </c>
      <c r="D313" t="s">
        <v>11</v>
      </c>
      <c r="E313">
        <v>3</v>
      </c>
      <c r="F313">
        <v>1</v>
      </c>
      <c r="G313">
        <v>0</v>
      </c>
      <c r="H313" t="s">
        <v>21</v>
      </c>
      <c r="I313" t="s">
        <v>14</v>
      </c>
      <c r="J313" t="s">
        <v>14</v>
      </c>
      <c r="K313">
        <v>3249</v>
      </c>
      <c r="L313">
        <v>36</v>
      </c>
      <c r="M313" t="s">
        <v>23</v>
      </c>
      <c r="N313" t="s">
        <v>16</v>
      </c>
      <c r="V313">
        <f t="shared" si="8"/>
        <v>5479.899627062634</v>
      </c>
      <c r="W313">
        <f t="shared" si="9"/>
        <v>4976913.1460281992</v>
      </c>
    </row>
    <row r="314" spans="1:23">
      <c r="A314">
        <v>325</v>
      </c>
      <c r="B314">
        <v>39</v>
      </c>
      <c r="C314">
        <v>1</v>
      </c>
      <c r="D314" t="s">
        <v>11</v>
      </c>
      <c r="E314">
        <v>1</v>
      </c>
      <c r="F314">
        <v>0</v>
      </c>
      <c r="G314">
        <v>0</v>
      </c>
      <c r="H314" t="s">
        <v>12</v>
      </c>
      <c r="I314" t="s">
        <v>14</v>
      </c>
      <c r="J314" t="s">
        <v>14</v>
      </c>
      <c r="K314">
        <v>3398</v>
      </c>
      <c r="L314">
        <v>8</v>
      </c>
      <c r="M314" t="s">
        <v>23</v>
      </c>
      <c r="N314" t="s">
        <v>16</v>
      </c>
      <c r="V314">
        <f t="shared" si="8"/>
        <v>1383.5942798760802</v>
      </c>
      <c r="W314">
        <f t="shared" si="9"/>
        <v>4057830.4052679678</v>
      </c>
    </row>
    <row r="315" spans="1:23">
      <c r="A315">
        <v>48</v>
      </c>
      <c r="B315">
        <v>39</v>
      </c>
      <c r="C315">
        <v>1</v>
      </c>
      <c r="D315" t="s">
        <v>11</v>
      </c>
      <c r="E315">
        <v>1</v>
      </c>
      <c r="F315">
        <v>0</v>
      </c>
      <c r="G315">
        <v>0</v>
      </c>
      <c r="H315" t="s">
        <v>12</v>
      </c>
      <c r="I315" t="s">
        <v>14</v>
      </c>
      <c r="J315" t="s">
        <v>13</v>
      </c>
      <c r="K315">
        <v>7228</v>
      </c>
      <c r="L315">
        <v>11</v>
      </c>
      <c r="M315" t="s">
        <v>23</v>
      </c>
      <c r="N315" t="s">
        <v>16</v>
      </c>
      <c r="V315">
        <f t="shared" si="8"/>
        <v>1822.4841385032109</v>
      </c>
      <c r="W315">
        <f t="shared" si="9"/>
        <v>29219601.728893377</v>
      </c>
    </row>
    <row r="316" spans="1:23">
      <c r="A316">
        <v>78</v>
      </c>
      <c r="B316">
        <v>39</v>
      </c>
      <c r="C316">
        <v>1</v>
      </c>
      <c r="D316" t="s">
        <v>11</v>
      </c>
      <c r="E316">
        <v>1</v>
      </c>
      <c r="F316">
        <v>0</v>
      </c>
      <c r="G316">
        <v>0</v>
      </c>
      <c r="H316" t="s">
        <v>12</v>
      </c>
      <c r="I316" t="s">
        <v>13</v>
      </c>
      <c r="J316" t="s">
        <v>13</v>
      </c>
      <c r="K316">
        <v>9436</v>
      </c>
      <c r="L316">
        <v>54</v>
      </c>
      <c r="M316" t="s">
        <v>23</v>
      </c>
      <c r="N316" t="s">
        <v>16</v>
      </c>
      <c r="V316">
        <f t="shared" si="8"/>
        <v>8113.2387788254191</v>
      </c>
      <c r="W316">
        <f t="shared" si="9"/>
        <v>1749697.2482432686</v>
      </c>
    </row>
    <row r="317" spans="1:23">
      <c r="A317">
        <v>757</v>
      </c>
      <c r="B317">
        <v>39</v>
      </c>
      <c r="C317">
        <v>1</v>
      </c>
      <c r="D317" t="s">
        <v>11</v>
      </c>
      <c r="E317">
        <v>2</v>
      </c>
      <c r="F317">
        <v>1</v>
      </c>
      <c r="G317">
        <v>0</v>
      </c>
      <c r="H317" t="s">
        <v>21</v>
      </c>
      <c r="I317" t="s">
        <v>13</v>
      </c>
      <c r="J317" t="s">
        <v>26</v>
      </c>
      <c r="K317">
        <v>1271</v>
      </c>
      <c r="L317">
        <v>15</v>
      </c>
      <c r="M317" t="s">
        <v>15</v>
      </c>
      <c r="N317" t="s">
        <v>19</v>
      </c>
      <c r="O317">
        <v>0</v>
      </c>
      <c r="V317">
        <f t="shared" si="8"/>
        <v>2407.6706166727186</v>
      </c>
      <c r="W317">
        <f t="shared" si="9"/>
        <v>1292020.0908071382</v>
      </c>
    </row>
    <row r="318" spans="1:23">
      <c r="A318">
        <v>919</v>
      </c>
      <c r="B318">
        <v>39</v>
      </c>
      <c r="C318">
        <v>1</v>
      </c>
      <c r="D318" t="s">
        <v>11</v>
      </c>
      <c r="E318">
        <v>3</v>
      </c>
      <c r="F318">
        <v>0</v>
      </c>
      <c r="G318">
        <v>1</v>
      </c>
      <c r="H318" t="s">
        <v>25</v>
      </c>
      <c r="I318" t="s">
        <v>14</v>
      </c>
      <c r="J318" t="s">
        <v>14</v>
      </c>
      <c r="K318">
        <v>3345</v>
      </c>
      <c r="L318">
        <v>24</v>
      </c>
      <c r="M318" t="s">
        <v>22</v>
      </c>
      <c r="N318" t="s">
        <v>19</v>
      </c>
      <c r="V318">
        <f t="shared" si="8"/>
        <v>3724.3401925541111</v>
      </c>
      <c r="W318">
        <f t="shared" si="9"/>
        <v>143898.9816869901</v>
      </c>
    </row>
    <row r="319" spans="1:23">
      <c r="A319">
        <v>106</v>
      </c>
      <c r="B319">
        <v>39</v>
      </c>
      <c r="C319">
        <v>1</v>
      </c>
      <c r="D319" t="s">
        <v>11</v>
      </c>
      <c r="E319">
        <v>3</v>
      </c>
      <c r="F319">
        <v>0</v>
      </c>
      <c r="G319">
        <v>0</v>
      </c>
      <c r="H319" t="s">
        <v>12</v>
      </c>
      <c r="I319" t="s">
        <v>14</v>
      </c>
      <c r="J319" t="s">
        <v>13</v>
      </c>
      <c r="K319">
        <v>6458</v>
      </c>
      <c r="L319">
        <v>18</v>
      </c>
      <c r="M319" t="s">
        <v>23</v>
      </c>
      <c r="N319" t="s">
        <v>19</v>
      </c>
      <c r="V319">
        <f t="shared" si="8"/>
        <v>2846.5604752998493</v>
      </c>
      <c r="W319">
        <f t="shared" si="9"/>
        <v>13042495.44056645</v>
      </c>
    </row>
    <row r="320" spans="1:23">
      <c r="A320">
        <v>927</v>
      </c>
      <c r="B320">
        <v>39</v>
      </c>
      <c r="C320">
        <v>1</v>
      </c>
      <c r="D320" t="s">
        <v>11</v>
      </c>
      <c r="E320">
        <v>2</v>
      </c>
      <c r="F320">
        <v>1</v>
      </c>
      <c r="G320">
        <v>0</v>
      </c>
      <c r="H320" t="s">
        <v>21</v>
      </c>
      <c r="I320" t="s">
        <v>14</v>
      </c>
      <c r="J320" t="s">
        <v>14</v>
      </c>
      <c r="K320">
        <v>10297</v>
      </c>
      <c r="L320">
        <v>48</v>
      </c>
      <c r="M320" t="s">
        <v>23</v>
      </c>
      <c r="N320" t="s">
        <v>19</v>
      </c>
      <c r="V320">
        <f t="shared" si="8"/>
        <v>7235.4590615711577</v>
      </c>
      <c r="W320">
        <f t="shared" si="9"/>
        <v>9373032.9176757559</v>
      </c>
    </row>
    <row r="321" spans="1:23">
      <c r="A321">
        <v>105</v>
      </c>
      <c r="B321">
        <v>39</v>
      </c>
      <c r="C321">
        <v>1</v>
      </c>
      <c r="D321" t="s">
        <v>11</v>
      </c>
      <c r="E321">
        <v>3</v>
      </c>
      <c r="F321">
        <v>0</v>
      </c>
      <c r="G321">
        <v>0</v>
      </c>
      <c r="H321" t="s">
        <v>12</v>
      </c>
      <c r="I321" t="s">
        <v>14</v>
      </c>
      <c r="J321" t="s">
        <v>18</v>
      </c>
      <c r="K321">
        <v>11938</v>
      </c>
      <c r="L321">
        <v>24</v>
      </c>
      <c r="M321" t="s">
        <v>30</v>
      </c>
      <c r="N321" t="s">
        <v>19</v>
      </c>
      <c r="V321">
        <f t="shared" si="8"/>
        <v>3724.3401925541111</v>
      </c>
      <c r="W321">
        <f t="shared" si="9"/>
        <v>67464207.432452038</v>
      </c>
    </row>
    <row r="322" spans="1:23">
      <c r="A322">
        <v>697</v>
      </c>
      <c r="B322">
        <v>38</v>
      </c>
      <c r="C322">
        <v>0</v>
      </c>
      <c r="D322" t="s">
        <v>17</v>
      </c>
      <c r="E322">
        <v>0</v>
      </c>
      <c r="F322">
        <v>0</v>
      </c>
      <c r="G322">
        <v>0</v>
      </c>
      <c r="H322" t="s">
        <v>12</v>
      </c>
      <c r="I322" t="s">
        <v>14</v>
      </c>
      <c r="J322" t="s">
        <v>13</v>
      </c>
      <c r="K322">
        <v>926</v>
      </c>
      <c r="L322">
        <v>12</v>
      </c>
      <c r="M322" t="s">
        <v>23</v>
      </c>
      <c r="N322" t="s">
        <v>16</v>
      </c>
      <c r="V322">
        <f t="shared" si="8"/>
        <v>1968.7807580455881</v>
      </c>
      <c r="W322">
        <f t="shared" si="9"/>
        <v>1087391.7093501312</v>
      </c>
    </row>
    <row r="323" spans="1:23">
      <c r="A323">
        <v>135</v>
      </c>
      <c r="B323">
        <v>38</v>
      </c>
      <c r="C323">
        <v>0</v>
      </c>
      <c r="D323" t="s">
        <v>17</v>
      </c>
      <c r="E323">
        <v>2</v>
      </c>
      <c r="F323">
        <v>0</v>
      </c>
      <c r="G323">
        <v>0</v>
      </c>
      <c r="H323" t="s">
        <v>12</v>
      </c>
      <c r="I323" t="s">
        <v>13</v>
      </c>
      <c r="J323" t="s">
        <v>13</v>
      </c>
      <c r="K323">
        <v>1240</v>
      </c>
      <c r="L323">
        <v>12</v>
      </c>
      <c r="M323" t="s">
        <v>15</v>
      </c>
      <c r="N323" t="s">
        <v>16</v>
      </c>
      <c r="V323">
        <f t="shared" ref="V323:V386" si="10">T$10+L323*U$10</f>
        <v>1968.7807580455881</v>
      </c>
      <c r="W323">
        <f t="shared" ref="W323:W386" si="11">(V323-K323)^2</f>
        <v>531121.39329750196</v>
      </c>
    </row>
    <row r="324" spans="1:23">
      <c r="A324">
        <v>267</v>
      </c>
      <c r="B324">
        <v>38</v>
      </c>
      <c r="C324">
        <v>0</v>
      </c>
      <c r="D324" t="s">
        <v>17</v>
      </c>
      <c r="E324">
        <v>2</v>
      </c>
      <c r="F324">
        <v>0</v>
      </c>
      <c r="G324">
        <v>0</v>
      </c>
      <c r="H324" t="s">
        <v>12</v>
      </c>
      <c r="I324" t="s">
        <v>14</v>
      </c>
      <c r="J324" t="s">
        <v>13</v>
      </c>
      <c r="K324">
        <v>1533</v>
      </c>
      <c r="L324">
        <v>24</v>
      </c>
      <c r="M324" t="s">
        <v>15</v>
      </c>
      <c r="N324" t="s">
        <v>16</v>
      </c>
      <c r="V324">
        <f t="shared" si="10"/>
        <v>3724.3401925541111</v>
      </c>
      <c r="W324">
        <f t="shared" si="11"/>
        <v>4801971.839503089</v>
      </c>
    </row>
    <row r="325" spans="1:23">
      <c r="A325">
        <v>381</v>
      </c>
      <c r="B325">
        <v>38</v>
      </c>
      <c r="C325">
        <v>0</v>
      </c>
      <c r="D325" t="s">
        <v>17</v>
      </c>
      <c r="E325">
        <v>3</v>
      </c>
      <c r="F325">
        <v>1</v>
      </c>
      <c r="G325">
        <v>0</v>
      </c>
      <c r="H325" t="s">
        <v>21</v>
      </c>
      <c r="I325" t="s">
        <v>14</v>
      </c>
      <c r="J325" t="s">
        <v>18</v>
      </c>
      <c r="K325">
        <v>12976</v>
      </c>
      <c r="L325">
        <v>18</v>
      </c>
      <c r="M325" t="s">
        <v>23</v>
      </c>
      <c r="N325" t="s">
        <v>19</v>
      </c>
      <c r="V325">
        <f t="shared" si="10"/>
        <v>2846.5604752998493</v>
      </c>
      <c r="W325">
        <f t="shared" si="11"/>
        <v>102605545.08455761</v>
      </c>
    </row>
    <row r="326" spans="1:23">
      <c r="A326">
        <v>493</v>
      </c>
      <c r="B326">
        <v>38</v>
      </c>
      <c r="C326">
        <v>1</v>
      </c>
      <c r="D326" t="s">
        <v>11</v>
      </c>
      <c r="E326">
        <v>2</v>
      </c>
      <c r="F326">
        <v>0</v>
      </c>
      <c r="G326">
        <v>0</v>
      </c>
      <c r="H326" t="s">
        <v>12</v>
      </c>
      <c r="I326" t="s">
        <v>13</v>
      </c>
      <c r="J326" t="s">
        <v>18</v>
      </c>
      <c r="K326">
        <v>368</v>
      </c>
      <c r="L326">
        <v>6</v>
      </c>
      <c r="M326" t="s">
        <v>15</v>
      </c>
      <c r="N326" t="s">
        <v>16</v>
      </c>
      <c r="V326">
        <f t="shared" si="10"/>
        <v>1091.0010407913264</v>
      </c>
      <c r="W326">
        <f t="shared" si="11"/>
        <v>522730.50498534128</v>
      </c>
    </row>
    <row r="327" spans="1:23">
      <c r="A327">
        <v>316</v>
      </c>
      <c r="B327">
        <v>38</v>
      </c>
      <c r="C327">
        <v>1</v>
      </c>
      <c r="D327" t="s">
        <v>11</v>
      </c>
      <c r="E327">
        <v>1</v>
      </c>
      <c r="F327">
        <v>0</v>
      </c>
      <c r="G327">
        <v>0</v>
      </c>
      <c r="H327" t="s">
        <v>12</v>
      </c>
      <c r="I327" t="s">
        <v>14</v>
      </c>
      <c r="J327" t="s">
        <v>14</v>
      </c>
      <c r="K327">
        <v>708</v>
      </c>
      <c r="L327">
        <v>12</v>
      </c>
      <c r="M327" t="s">
        <v>22</v>
      </c>
      <c r="N327" t="s">
        <v>16</v>
      </c>
      <c r="V327">
        <f t="shared" si="10"/>
        <v>1968.7807580455881</v>
      </c>
      <c r="W327">
        <f t="shared" si="11"/>
        <v>1589568.1198580076</v>
      </c>
    </row>
    <row r="328" spans="1:23">
      <c r="A328">
        <v>463</v>
      </c>
      <c r="B328">
        <v>38</v>
      </c>
      <c r="C328">
        <v>1</v>
      </c>
      <c r="D328" t="s">
        <v>11</v>
      </c>
      <c r="E328">
        <v>2</v>
      </c>
      <c r="F328">
        <v>0</v>
      </c>
      <c r="G328">
        <v>0</v>
      </c>
      <c r="H328" t="s">
        <v>12</v>
      </c>
      <c r="I328" t="s">
        <v>13</v>
      </c>
      <c r="J328" t="s">
        <v>18</v>
      </c>
      <c r="K328">
        <v>754</v>
      </c>
      <c r="L328">
        <v>12</v>
      </c>
      <c r="M328" t="s">
        <v>20</v>
      </c>
      <c r="N328" t="s">
        <v>16</v>
      </c>
      <c r="O328">
        <v>1</v>
      </c>
      <c r="V328">
        <f t="shared" si="10"/>
        <v>1968.7807580455881</v>
      </c>
      <c r="W328">
        <f t="shared" si="11"/>
        <v>1475692.2901178135</v>
      </c>
    </row>
    <row r="329" spans="1:23">
      <c r="A329">
        <v>997</v>
      </c>
      <c r="B329">
        <v>38</v>
      </c>
      <c r="C329">
        <v>1</v>
      </c>
      <c r="D329" t="s">
        <v>11</v>
      </c>
      <c r="E329">
        <v>2</v>
      </c>
      <c r="F329">
        <v>0</v>
      </c>
      <c r="G329">
        <v>0</v>
      </c>
      <c r="H329" t="s">
        <v>12</v>
      </c>
      <c r="I329" t="s">
        <v>14</v>
      </c>
      <c r="J329" t="s">
        <v>13</v>
      </c>
      <c r="K329">
        <v>804</v>
      </c>
      <c r="L329">
        <v>12</v>
      </c>
      <c r="M329" t="s">
        <v>15</v>
      </c>
      <c r="N329" t="s">
        <v>16</v>
      </c>
      <c r="V329">
        <f t="shared" si="10"/>
        <v>1968.7807580455881</v>
      </c>
      <c r="W329">
        <f t="shared" si="11"/>
        <v>1356714.2143132547</v>
      </c>
    </row>
    <row r="330" spans="1:23">
      <c r="A330">
        <v>641</v>
      </c>
      <c r="B330">
        <v>38</v>
      </c>
      <c r="C330">
        <v>1</v>
      </c>
      <c r="D330" t="s">
        <v>11</v>
      </c>
      <c r="E330">
        <v>1</v>
      </c>
      <c r="F330">
        <v>0</v>
      </c>
      <c r="G330">
        <v>0</v>
      </c>
      <c r="H330" t="s">
        <v>12</v>
      </c>
      <c r="I330" t="s">
        <v>14</v>
      </c>
      <c r="J330" t="s">
        <v>18</v>
      </c>
      <c r="K330">
        <v>1308</v>
      </c>
      <c r="L330">
        <v>15</v>
      </c>
      <c r="M330" t="s">
        <v>29</v>
      </c>
      <c r="N330" t="s">
        <v>16</v>
      </c>
      <c r="V330">
        <f t="shared" si="10"/>
        <v>2407.6706166727186</v>
      </c>
      <c r="W330">
        <f t="shared" si="11"/>
        <v>1209275.4651733572</v>
      </c>
    </row>
    <row r="331" spans="1:23">
      <c r="A331">
        <v>204</v>
      </c>
      <c r="B331">
        <v>38</v>
      </c>
      <c r="C331">
        <v>1</v>
      </c>
      <c r="D331" t="s">
        <v>11</v>
      </c>
      <c r="E331">
        <v>1</v>
      </c>
      <c r="F331">
        <v>0</v>
      </c>
      <c r="G331">
        <v>0</v>
      </c>
      <c r="H331" t="s">
        <v>12</v>
      </c>
      <c r="I331" t="s">
        <v>14</v>
      </c>
      <c r="J331" t="s">
        <v>13</v>
      </c>
      <c r="K331">
        <v>1495</v>
      </c>
      <c r="L331">
        <v>12</v>
      </c>
      <c r="M331" t="s">
        <v>23</v>
      </c>
      <c r="N331" t="s">
        <v>16</v>
      </c>
      <c r="V331">
        <f t="shared" si="10"/>
        <v>1968.7807580455881</v>
      </c>
      <c r="W331">
        <f t="shared" si="11"/>
        <v>224468.20669425206</v>
      </c>
    </row>
    <row r="332" spans="1:23">
      <c r="A332">
        <v>151</v>
      </c>
      <c r="B332">
        <v>38</v>
      </c>
      <c r="C332">
        <v>1</v>
      </c>
      <c r="D332" t="s">
        <v>11</v>
      </c>
      <c r="E332">
        <v>2</v>
      </c>
      <c r="F332">
        <v>0</v>
      </c>
      <c r="G332">
        <v>0</v>
      </c>
      <c r="H332" t="s">
        <v>12</v>
      </c>
      <c r="I332" t="s">
        <v>14</v>
      </c>
      <c r="J332" t="s">
        <v>13</v>
      </c>
      <c r="K332">
        <v>1924</v>
      </c>
      <c r="L332">
        <v>10</v>
      </c>
      <c r="M332" t="s">
        <v>15</v>
      </c>
      <c r="N332" t="s">
        <v>16</v>
      </c>
      <c r="V332">
        <f t="shared" si="10"/>
        <v>1676.187518960834</v>
      </c>
      <c r="W332">
        <f t="shared" si="11"/>
        <v>61411.025758786986</v>
      </c>
    </row>
    <row r="333" spans="1:23">
      <c r="A333">
        <v>892</v>
      </c>
      <c r="B333">
        <v>38</v>
      </c>
      <c r="C333">
        <v>1</v>
      </c>
      <c r="D333" t="s">
        <v>11</v>
      </c>
      <c r="E333">
        <v>1</v>
      </c>
      <c r="F333">
        <v>0</v>
      </c>
      <c r="G333">
        <v>0</v>
      </c>
      <c r="H333" t="s">
        <v>12</v>
      </c>
      <c r="I333" t="s">
        <v>14</v>
      </c>
      <c r="J333" t="s">
        <v>14</v>
      </c>
      <c r="K333">
        <v>2171</v>
      </c>
      <c r="L333">
        <v>12</v>
      </c>
      <c r="M333" t="s">
        <v>23</v>
      </c>
      <c r="N333" t="s">
        <v>16</v>
      </c>
      <c r="V333">
        <f t="shared" si="10"/>
        <v>1968.7807580455881</v>
      </c>
      <c r="W333">
        <f t="shared" si="11"/>
        <v>40892.621816616993</v>
      </c>
    </row>
    <row r="334" spans="1:23">
      <c r="A334">
        <v>787</v>
      </c>
      <c r="B334">
        <v>38</v>
      </c>
      <c r="C334">
        <v>1</v>
      </c>
      <c r="D334" t="s">
        <v>11</v>
      </c>
      <c r="E334">
        <v>2</v>
      </c>
      <c r="F334">
        <v>0</v>
      </c>
      <c r="G334">
        <v>0</v>
      </c>
      <c r="H334" t="s">
        <v>12</v>
      </c>
      <c r="I334" t="s">
        <v>13</v>
      </c>
      <c r="J334" t="s">
        <v>13</v>
      </c>
      <c r="K334">
        <v>2751</v>
      </c>
      <c r="L334">
        <v>48</v>
      </c>
      <c r="M334" t="s">
        <v>23</v>
      </c>
      <c r="N334" t="s">
        <v>16</v>
      </c>
      <c r="V334">
        <f t="shared" si="10"/>
        <v>7235.4590615711577</v>
      </c>
      <c r="W334">
        <f t="shared" si="11"/>
        <v>20110373.074907668</v>
      </c>
    </row>
    <row r="335" spans="1:23">
      <c r="A335">
        <v>947</v>
      </c>
      <c r="B335">
        <v>38</v>
      </c>
      <c r="C335">
        <v>1</v>
      </c>
      <c r="D335" t="s">
        <v>11</v>
      </c>
      <c r="E335">
        <v>3</v>
      </c>
      <c r="F335">
        <v>0</v>
      </c>
      <c r="G335">
        <v>0</v>
      </c>
      <c r="H335" t="s">
        <v>12</v>
      </c>
      <c r="I335" t="s">
        <v>13</v>
      </c>
      <c r="J335" t="s">
        <v>13</v>
      </c>
      <c r="K335">
        <v>2859</v>
      </c>
      <c r="L335">
        <v>12</v>
      </c>
      <c r="M335" t="s">
        <v>23</v>
      </c>
      <c r="N335" t="s">
        <v>16</v>
      </c>
      <c r="V335">
        <f t="shared" si="10"/>
        <v>1968.7807580455881</v>
      </c>
      <c r="W335">
        <f t="shared" si="11"/>
        <v>792490.29874588782</v>
      </c>
    </row>
    <row r="336" spans="1:23">
      <c r="A336">
        <v>352</v>
      </c>
      <c r="B336">
        <v>38</v>
      </c>
      <c r="C336">
        <v>1</v>
      </c>
      <c r="D336" t="s">
        <v>11</v>
      </c>
      <c r="E336">
        <v>3</v>
      </c>
      <c r="F336">
        <v>0</v>
      </c>
      <c r="G336">
        <v>0</v>
      </c>
      <c r="H336" t="s">
        <v>12</v>
      </c>
      <c r="I336" t="s">
        <v>13</v>
      </c>
      <c r="J336" t="s">
        <v>13</v>
      </c>
      <c r="K336">
        <v>3229</v>
      </c>
      <c r="L336">
        <v>18</v>
      </c>
      <c r="M336" t="s">
        <v>23</v>
      </c>
      <c r="N336" t="s">
        <v>16</v>
      </c>
      <c r="V336">
        <f t="shared" si="10"/>
        <v>2846.5604752998493</v>
      </c>
      <c r="W336">
        <f t="shared" si="11"/>
        <v>146259.9900528772</v>
      </c>
    </row>
    <row r="337" spans="1:23">
      <c r="A337">
        <v>158</v>
      </c>
      <c r="B337">
        <v>38</v>
      </c>
      <c r="C337">
        <v>1</v>
      </c>
      <c r="D337" t="s">
        <v>11</v>
      </c>
      <c r="E337">
        <v>2</v>
      </c>
      <c r="F337">
        <v>0</v>
      </c>
      <c r="G337">
        <v>0</v>
      </c>
      <c r="H337" t="s">
        <v>12</v>
      </c>
      <c r="I337" t="s">
        <v>18</v>
      </c>
      <c r="J337" t="s">
        <v>18</v>
      </c>
      <c r="K337">
        <v>3512</v>
      </c>
      <c r="L337">
        <v>24</v>
      </c>
      <c r="M337" t="s">
        <v>23</v>
      </c>
      <c r="N337" t="s">
        <v>16</v>
      </c>
      <c r="V337">
        <f t="shared" si="10"/>
        <v>3724.3401925541111</v>
      </c>
      <c r="W337">
        <f t="shared" si="11"/>
        <v>45088.357373916988</v>
      </c>
    </row>
    <row r="338" spans="1:23">
      <c r="A338">
        <v>778</v>
      </c>
      <c r="B338">
        <v>38</v>
      </c>
      <c r="C338">
        <v>1</v>
      </c>
      <c r="D338" t="s">
        <v>11</v>
      </c>
      <c r="E338">
        <v>3</v>
      </c>
      <c r="F338">
        <v>0</v>
      </c>
      <c r="G338">
        <v>0</v>
      </c>
      <c r="H338" t="s">
        <v>12</v>
      </c>
      <c r="I338" t="s">
        <v>26</v>
      </c>
      <c r="J338" t="s">
        <v>13</v>
      </c>
      <c r="K338">
        <v>5711</v>
      </c>
      <c r="L338">
        <v>36</v>
      </c>
      <c r="M338" t="s">
        <v>23</v>
      </c>
      <c r="N338" t="s">
        <v>16</v>
      </c>
      <c r="V338">
        <f t="shared" si="10"/>
        <v>5479.899627062634</v>
      </c>
      <c r="W338">
        <f t="shared" si="11"/>
        <v>53407.382371789667</v>
      </c>
    </row>
    <row r="339" spans="1:23">
      <c r="A339">
        <v>571</v>
      </c>
      <c r="B339">
        <v>38</v>
      </c>
      <c r="C339">
        <v>1</v>
      </c>
      <c r="D339" t="s">
        <v>11</v>
      </c>
      <c r="E339">
        <v>2</v>
      </c>
      <c r="F339">
        <v>0</v>
      </c>
      <c r="G339">
        <v>0</v>
      </c>
      <c r="H339" t="s">
        <v>12</v>
      </c>
      <c r="I339" t="s">
        <v>14</v>
      </c>
      <c r="J339" t="s">
        <v>13</v>
      </c>
      <c r="K339">
        <v>5954</v>
      </c>
      <c r="L339">
        <v>30</v>
      </c>
      <c r="M339" t="s">
        <v>15</v>
      </c>
      <c r="N339" t="s">
        <v>16</v>
      </c>
      <c r="V339">
        <f t="shared" si="10"/>
        <v>4602.1199098083725</v>
      </c>
      <c r="W339">
        <f t="shared" si="11"/>
        <v>1827579.7782565227</v>
      </c>
    </row>
    <row r="340" spans="1:23">
      <c r="A340">
        <v>829</v>
      </c>
      <c r="B340">
        <v>38</v>
      </c>
      <c r="C340">
        <v>1</v>
      </c>
      <c r="D340" t="s">
        <v>11</v>
      </c>
      <c r="E340">
        <v>2</v>
      </c>
      <c r="F340">
        <v>1</v>
      </c>
      <c r="G340">
        <v>0</v>
      </c>
      <c r="H340" t="s">
        <v>21</v>
      </c>
      <c r="I340" t="s">
        <v>13</v>
      </c>
      <c r="J340" t="s">
        <v>18</v>
      </c>
      <c r="K340">
        <v>6681</v>
      </c>
      <c r="L340">
        <v>48</v>
      </c>
      <c r="M340" t="s">
        <v>27</v>
      </c>
      <c r="N340" t="s">
        <v>16</v>
      </c>
      <c r="V340">
        <f t="shared" si="10"/>
        <v>7235.4590615711577</v>
      </c>
      <c r="W340">
        <f t="shared" si="11"/>
        <v>307424.85095836886</v>
      </c>
    </row>
    <row r="341" spans="1:23">
      <c r="A341">
        <v>880</v>
      </c>
      <c r="B341">
        <v>38</v>
      </c>
      <c r="C341">
        <v>1</v>
      </c>
      <c r="D341" t="s">
        <v>11</v>
      </c>
      <c r="E341">
        <v>3</v>
      </c>
      <c r="F341">
        <v>0</v>
      </c>
      <c r="G341">
        <v>0</v>
      </c>
      <c r="H341" t="s">
        <v>12</v>
      </c>
      <c r="I341" t="s">
        <v>14</v>
      </c>
      <c r="J341" t="s">
        <v>13</v>
      </c>
      <c r="K341">
        <v>7814</v>
      </c>
      <c r="L341">
        <v>24</v>
      </c>
      <c r="M341" t="s">
        <v>23</v>
      </c>
      <c r="N341" t="s">
        <v>16</v>
      </c>
      <c r="V341">
        <f t="shared" si="10"/>
        <v>3724.3401925541111</v>
      </c>
      <c r="W341">
        <f t="shared" si="11"/>
        <v>16725317.340638345</v>
      </c>
    </row>
    <row r="342" spans="1:23">
      <c r="A342">
        <v>205</v>
      </c>
      <c r="B342">
        <v>38</v>
      </c>
      <c r="C342">
        <v>1</v>
      </c>
      <c r="D342" t="s">
        <v>11</v>
      </c>
      <c r="E342">
        <v>3</v>
      </c>
      <c r="F342">
        <v>1</v>
      </c>
      <c r="G342">
        <v>0</v>
      </c>
      <c r="H342" t="s">
        <v>21</v>
      </c>
      <c r="I342" t="s">
        <v>14</v>
      </c>
      <c r="J342" t="s">
        <v>14</v>
      </c>
      <c r="K342">
        <v>10623</v>
      </c>
      <c r="L342">
        <v>30</v>
      </c>
      <c r="M342" t="s">
        <v>23</v>
      </c>
      <c r="N342" t="s">
        <v>16</v>
      </c>
      <c r="V342">
        <f t="shared" si="10"/>
        <v>4602.1199098083725</v>
      </c>
      <c r="W342">
        <f t="shared" si="11"/>
        <v>36250997.060465939</v>
      </c>
    </row>
    <row r="343" spans="1:23">
      <c r="A343">
        <v>648</v>
      </c>
      <c r="B343">
        <v>38</v>
      </c>
      <c r="C343">
        <v>1</v>
      </c>
      <c r="D343" t="s">
        <v>11</v>
      </c>
      <c r="E343">
        <v>2</v>
      </c>
      <c r="F343">
        <v>1</v>
      </c>
      <c r="G343">
        <v>0</v>
      </c>
      <c r="H343" t="s">
        <v>21</v>
      </c>
      <c r="I343" t="s">
        <v>14</v>
      </c>
      <c r="J343" t="s">
        <v>26</v>
      </c>
      <c r="K343">
        <v>947</v>
      </c>
      <c r="L343">
        <v>24</v>
      </c>
      <c r="M343" t="s">
        <v>23</v>
      </c>
      <c r="N343" t="s">
        <v>19</v>
      </c>
      <c r="V343">
        <f t="shared" si="10"/>
        <v>3724.3401925541111</v>
      </c>
      <c r="W343">
        <f t="shared" si="11"/>
        <v>7713618.545176507</v>
      </c>
    </row>
    <row r="344" spans="1:23">
      <c r="A344">
        <v>503</v>
      </c>
      <c r="B344">
        <v>38</v>
      </c>
      <c r="C344">
        <v>1</v>
      </c>
      <c r="D344" t="s">
        <v>11</v>
      </c>
      <c r="E344">
        <v>2</v>
      </c>
      <c r="F344">
        <v>0</v>
      </c>
      <c r="G344">
        <v>0</v>
      </c>
      <c r="H344" t="s">
        <v>12</v>
      </c>
      <c r="I344" t="s">
        <v>18</v>
      </c>
      <c r="J344" t="s">
        <v>18</v>
      </c>
      <c r="K344">
        <v>1216</v>
      </c>
      <c r="L344">
        <v>24</v>
      </c>
      <c r="M344" t="s">
        <v>15</v>
      </c>
      <c r="N344" t="s">
        <v>19</v>
      </c>
      <c r="V344">
        <f t="shared" si="10"/>
        <v>3724.3401925541111</v>
      </c>
      <c r="W344">
        <f t="shared" si="11"/>
        <v>6291770.5215823948</v>
      </c>
    </row>
    <row r="345" spans="1:23">
      <c r="A345">
        <v>622</v>
      </c>
      <c r="B345">
        <v>38</v>
      </c>
      <c r="C345">
        <v>1</v>
      </c>
      <c r="D345" t="s">
        <v>11</v>
      </c>
      <c r="E345">
        <v>2</v>
      </c>
      <c r="F345">
        <v>0</v>
      </c>
      <c r="G345">
        <v>0</v>
      </c>
      <c r="H345" t="s">
        <v>12</v>
      </c>
      <c r="I345" t="s">
        <v>13</v>
      </c>
      <c r="J345" t="s">
        <v>13</v>
      </c>
      <c r="K345">
        <v>3914</v>
      </c>
      <c r="L345">
        <v>48</v>
      </c>
      <c r="M345" t="s">
        <v>27</v>
      </c>
      <c r="N345" t="s">
        <v>19</v>
      </c>
      <c r="V345">
        <f t="shared" si="10"/>
        <v>7235.4590615711577</v>
      </c>
      <c r="W345">
        <f t="shared" si="11"/>
        <v>11032090.297693156</v>
      </c>
    </row>
    <row r="346" spans="1:23">
      <c r="A346">
        <v>515</v>
      </c>
      <c r="B346">
        <v>37</v>
      </c>
      <c r="C346">
        <v>0</v>
      </c>
      <c r="D346" t="s">
        <v>17</v>
      </c>
      <c r="E346">
        <v>2</v>
      </c>
      <c r="F346">
        <v>0</v>
      </c>
      <c r="G346">
        <v>0</v>
      </c>
      <c r="H346" t="s">
        <v>12</v>
      </c>
      <c r="I346" t="s">
        <v>14</v>
      </c>
      <c r="J346" t="s">
        <v>14</v>
      </c>
      <c r="K346">
        <v>609</v>
      </c>
      <c r="L346">
        <v>6</v>
      </c>
      <c r="M346" t="s">
        <v>23</v>
      </c>
      <c r="N346" t="s">
        <v>16</v>
      </c>
      <c r="V346">
        <f t="shared" si="10"/>
        <v>1091.0010407913264</v>
      </c>
      <c r="W346">
        <f t="shared" si="11"/>
        <v>232325.00332392193</v>
      </c>
    </row>
    <row r="347" spans="1:23">
      <c r="A347">
        <v>437</v>
      </c>
      <c r="B347">
        <v>37</v>
      </c>
      <c r="C347">
        <v>0</v>
      </c>
      <c r="D347" t="s">
        <v>17</v>
      </c>
      <c r="E347">
        <v>2</v>
      </c>
      <c r="F347">
        <v>0</v>
      </c>
      <c r="G347">
        <v>0</v>
      </c>
      <c r="H347" t="s">
        <v>12</v>
      </c>
      <c r="I347" t="s">
        <v>26</v>
      </c>
      <c r="J347" t="s">
        <v>13</v>
      </c>
      <c r="K347">
        <v>1287</v>
      </c>
      <c r="L347">
        <v>24</v>
      </c>
      <c r="M347" t="s">
        <v>23</v>
      </c>
      <c r="N347" t="s">
        <v>16</v>
      </c>
      <c r="V347">
        <f t="shared" si="10"/>
        <v>3724.3401925541111</v>
      </c>
      <c r="W347">
        <f t="shared" si="11"/>
        <v>5940627.2142397119</v>
      </c>
    </row>
    <row r="348" spans="1:23">
      <c r="A348">
        <v>271</v>
      </c>
      <c r="B348">
        <v>37</v>
      </c>
      <c r="C348">
        <v>0</v>
      </c>
      <c r="D348" t="s">
        <v>17</v>
      </c>
      <c r="E348">
        <v>2</v>
      </c>
      <c r="F348">
        <v>0</v>
      </c>
      <c r="G348">
        <v>1</v>
      </c>
      <c r="H348" t="s">
        <v>25</v>
      </c>
      <c r="I348" t="s">
        <v>24</v>
      </c>
      <c r="J348" t="s">
        <v>13</v>
      </c>
      <c r="K348">
        <v>1402</v>
      </c>
      <c r="L348">
        <v>12</v>
      </c>
      <c r="M348" t="s">
        <v>22</v>
      </c>
      <c r="N348" t="s">
        <v>16</v>
      </c>
      <c r="V348">
        <f t="shared" si="10"/>
        <v>1968.7807580455881</v>
      </c>
      <c r="W348">
        <f t="shared" si="11"/>
        <v>321240.42769073142</v>
      </c>
    </row>
    <row r="349" spans="1:23">
      <c r="A349">
        <v>546</v>
      </c>
      <c r="B349">
        <v>37</v>
      </c>
      <c r="C349">
        <v>0</v>
      </c>
      <c r="D349" t="s">
        <v>17</v>
      </c>
      <c r="E349">
        <v>2</v>
      </c>
      <c r="F349">
        <v>0</v>
      </c>
      <c r="G349">
        <v>0</v>
      </c>
      <c r="H349" t="s">
        <v>12</v>
      </c>
      <c r="I349" t="s">
        <v>14</v>
      </c>
      <c r="J349" t="s">
        <v>13</v>
      </c>
      <c r="K349">
        <v>2022</v>
      </c>
      <c r="L349">
        <v>24</v>
      </c>
      <c r="M349" t="s">
        <v>23</v>
      </c>
      <c r="N349" t="s">
        <v>16</v>
      </c>
      <c r="V349">
        <f t="shared" si="10"/>
        <v>3724.3401925541111</v>
      </c>
      <c r="W349">
        <f t="shared" si="11"/>
        <v>2897962.1311851679</v>
      </c>
    </row>
    <row r="350" spans="1:23">
      <c r="A350">
        <v>734</v>
      </c>
      <c r="B350">
        <v>37</v>
      </c>
      <c r="C350">
        <v>0</v>
      </c>
      <c r="D350" t="s">
        <v>17</v>
      </c>
      <c r="E350">
        <v>2</v>
      </c>
      <c r="F350">
        <v>0</v>
      </c>
      <c r="G350">
        <v>0</v>
      </c>
      <c r="H350" t="s">
        <v>12</v>
      </c>
      <c r="I350" t="s">
        <v>14</v>
      </c>
      <c r="J350" t="s">
        <v>13</v>
      </c>
      <c r="K350">
        <v>3380</v>
      </c>
      <c r="L350">
        <v>4</v>
      </c>
      <c r="M350" t="s">
        <v>23</v>
      </c>
      <c r="N350" t="s">
        <v>16</v>
      </c>
      <c r="V350">
        <f t="shared" si="10"/>
        <v>798.4078017065724</v>
      </c>
      <c r="W350">
        <f t="shared" si="11"/>
        <v>6664618.2782894932</v>
      </c>
    </row>
    <row r="351" spans="1:23">
      <c r="A351">
        <v>537</v>
      </c>
      <c r="B351">
        <v>37</v>
      </c>
      <c r="C351">
        <v>0</v>
      </c>
      <c r="D351" t="s">
        <v>17</v>
      </c>
      <c r="E351">
        <v>2</v>
      </c>
      <c r="F351">
        <v>0</v>
      </c>
      <c r="G351">
        <v>0</v>
      </c>
      <c r="H351" t="s">
        <v>12</v>
      </c>
      <c r="I351" t="s">
        <v>14</v>
      </c>
      <c r="J351" t="s">
        <v>18</v>
      </c>
      <c r="K351">
        <v>3612</v>
      </c>
      <c r="L351">
        <v>18</v>
      </c>
      <c r="M351" t="s">
        <v>22</v>
      </c>
      <c r="N351" t="s">
        <v>16</v>
      </c>
      <c r="V351">
        <f t="shared" si="10"/>
        <v>2846.5604752998493</v>
      </c>
      <c r="W351">
        <f t="shared" si="11"/>
        <v>585897.66597319266</v>
      </c>
    </row>
    <row r="352" spans="1:23">
      <c r="A352">
        <v>747</v>
      </c>
      <c r="B352">
        <v>37</v>
      </c>
      <c r="C352">
        <v>0</v>
      </c>
      <c r="D352" t="s">
        <v>17</v>
      </c>
      <c r="E352">
        <v>1</v>
      </c>
      <c r="F352">
        <v>0</v>
      </c>
      <c r="G352">
        <v>0</v>
      </c>
      <c r="H352" t="s">
        <v>12</v>
      </c>
      <c r="I352" t="s">
        <v>14</v>
      </c>
      <c r="J352" t="s">
        <v>14</v>
      </c>
      <c r="K352">
        <v>1274</v>
      </c>
      <c r="L352">
        <v>12</v>
      </c>
      <c r="M352" t="s">
        <v>23</v>
      </c>
      <c r="N352" t="s">
        <v>19</v>
      </c>
      <c r="V352">
        <f t="shared" si="10"/>
        <v>1968.7807580455881</v>
      </c>
      <c r="W352">
        <f t="shared" si="11"/>
        <v>482720.30175040197</v>
      </c>
    </row>
    <row r="353" spans="1:23">
      <c r="A353">
        <v>375</v>
      </c>
      <c r="B353">
        <v>37</v>
      </c>
      <c r="C353">
        <v>0</v>
      </c>
      <c r="D353" t="s">
        <v>17</v>
      </c>
      <c r="E353">
        <v>2</v>
      </c>
      <c r="F353">
        <v>0</v>
      </c>
      <c r="G353">
        <v>1</v>
      </c>
      <c r="H353" t="s">
        <v>25</v>
      </c>
      <c r="I353" t="s">
        <v>14</v>
      </c>
      <c r="J353" t="s">
        <v>14</v>
      </c>
      <c r="K353">
        <v>7685</v>
      </c>
      <c r="L353">
        <v>48</v>
      </c>
      <c r="M353" t="s">
        <v>27</v>
      </c>
      <c r="N353" t="s">
        <v>19</v>
      </c>
      <c r="V353">
        <f t="shared" si="10"/>
        <v>7235.4590615711577</v>
      </c>
      <c r="W353">
        <f t="shared" si="11"/>
        <v>202087.05532348418</v>
      </c>
    </row>
    <row r="354" spans="1:23">
      <c r="A354">
        <v>957</v>
      </c>
      <c r="B354">
        <v>37</v>
      </c>
      <c r="C354">
        <v>1</v>
      </c>
      <c r="D354" t="s">
        <v>11</v>
      </c>
      <c r="E354">
        <v>1</v>
      </c>
      <c r="F354">
        <v>0</v>
      </c>
      <c r="G354">
        <v>0</v>
      </c>
      <c r="H354" t="s">
        <v>12</v>
      </c>
      <c r="I354" t="s">
        <v>14</v>
      </c>
      <c r="J354" t="s">
        <v>18</v>
      </c>
      <c r="K354">
        <v>1154</v>
      </c>
      <c r="L354">
        <v>9</v>
      </c>
      <c r="M354" t="s">
        <v>15</v>
      </c>
      <c r="N354" t="s">
        <v>16</v>
      </c>
      <c r="V354">
        <f t="shared" si="10"/>
        <v>1529.8908994184571</v>
      </c>
      <c r="W354">
        <f t="shared" si="11"/>
        <v>141293.96826561666</v>
      </c>
    </row>
    <row r="355" spans="1:23">
      <c r="A355">
        <v>38</v>
      </c>
      <c r="B355">
        <v>37</v>
      </c>
      <c r="C355">
        <v>1</v>
      </c>
      <c r="D355" t="s">
        <v>11</v>
      </c>
      <c r="E355">
        <v>2</v>
      </c>
      <c r="F355">
        <v>0</v>
      </c>
      <c r="G355">
        <v>0</v>
      </c>
      <c r="H355" t="s">
        <v>12</v>
      </c>
      <c r="I355" t="s">
        <v>14</v>
      </c>
      <c r="J355" t="s">
        <v>26</v>
      </c>
      <c r="K355">
        <v>1225</v>
      </c>
      <c r="L355">
        <v>10</v>
      </c>
      <c r="M355" t="s">
        <v>28</v>
      </c>
      <c r="N355" t="s">
        <v>16</v>
      </c>
      <c r="V355">
        <f t="shared" si="10"/>
        <v>1676.187518960834</v>
      </c>
      <c r="W355">
        <f t="shared" si="11"/>
        <v>203570.17726603299</v>
      </c>
    </row>
    <row r="356" spans="1:23">
      <c r="A356">
        <v>709</v>
      </c>
      <c r="B356">
        <v>37</v>
      </c>
      <c r="C356">
        <v>1</v>
      </c>
      <c r="D356" t="s">
        <v>11</v>
      </c>
      <c r="E356">
        <v>1</v>
      </c>
      <c r="F356">
        <v>0</v>
      </c>
      <c r="G356">
        <v>0</v>
      </c>
      <c r="H356" t="s">
        <v>12</v>
      </c>
      <c r="I356" t="s">
        <v>14</v>
      </c>
      <c r="J356" t="s">
        <v>18</v>
      </c>
      <c r="K356">
        <v>2118</v>
      </c>
      <c r="L356">
        <v>9</v>
      </c>
      <c r="M356" t="s">
        <v>15</v>
      </c>
      <c r="N356" t="s">
        <v>16</v>
      </c>
      <c r="V356">
        <f t="shared" si="10"/>
        <v>1529.8908994184571</v>
      </c>
      <c r="W356">
        <f t="shared" si="11"/>
        <v>345872.3141868313</v>
      </c>
    </row>
    <row r="357" spans="1:23">
      <c r="A357">
        <v>681</v>
      </c>
      <c r="B357">
        <v>37</v>
      </c>
      <c r="C357">
        <v>1</v>
      </c>
      <c r="D357" t="s">
        <v>11</v>
      </c>
      <c r="E357">
        <v>2</v>
      </c>
      <c r="F357">
        <v>1</v>
      </c>
      <c r="G357">
        <v>0</v>
      </c>
      <c r="H357" t="s">
        <v>21</v>
      </c>
      <c r="I357" t="s">
        <v>13</v>
      </c>
      <c r="J357" t="s">
        <v>13</v>
      </c>
      <c r="K357">
        <v>2279</v>
      </c>
      <c r="L357">
        <v>12</v>
      </c>
      <c r="M357" t="s">
        <v>15</v>
      </c>
      <c r="N357" t="s">
        <v>16</v>
      </c>
      <c r="V357">
        <f t="shared" si="10"/>
        <v>1968.7807580455881</v>
      </c>
      <c r="W357">
        <f t="shared" si="11"/>
        <v>96235.978078769971</v>
      </c>
    </row>
    <row r="358" spans="1:23">
      <c r="A358">
        <v>361</v>
      </c>
      <c r="B358">
        <v>37</v>
      </c>
      <c r="C358">
        <v>1</v>
      </c>
      <c r="D358" t="s">
        <v>11</v>
      </c>
      <c r="E358">
        <v>3</v>
      </c>
      <c r="F358">
        <v>0</v>
      </c>
      <c r="G358">
        <v>0</v>
      </c>
      <c r="H358" t="s">
        <v>12</v>
      </c>
      <c r="I358" t="s">
        <v>13</v>
      </c>
      <c r="J358" t="s">
        <v>26</v>
      </c>
      <c r="K358">
        <v>3399</v>
      </c>
      <c r="L358">
        <v>12</v>
      </c>
      <c r="M358" t="s">
        <v>15</v>
      </c>
      <c r="N358" t="s">
        <v>16</v>
      </c>
      <c r="V358">
        <f t="shared" si="10"/>
        <v>1968.7807580455881</v>
      </c>
      <c r="W358">
        <f t="shared" si="11"/>
        <v>2045527.0800566527</v>
      </c>
    </row>
    <row r="359" spans="1:23">
      <c r="A359">
        <v>776</v>
      </c>
      <c r="B359">
        <v>37</v>
      </c>
      <c r="C359">
        <v>1</v>
      </c>
      <c r="D359" t="s">
        <v>11</v>
      </c>
      <c r="E359">
        <v>2</v>
      </c>
      <c r="F359">
        <v>0</v>
      </c>
      <c r="G359">
        <v>0</v>
      </c>
      <c r="H359" t="s">
        <v>12</v>
      </c>
      <c r="I359" t="s">
        <v>14</v>
      </c>
      <c r="J359" t="s">
        <v>13</v>
      </c>
      <c r="K359">
        <v>3535</v>
      </c>
      <c r="L359">
        <v>36</v>
      </c>
      <c r="M359" t="s">
        <v>23</v>
      </c>
      <c r="N359" t="s">
        <v>16</v>
      </c>
      <c r="V359">
        <f t="shared" si="10"/>
        <v>5479.899627062634</v>
      </c>
      <c r="W359">
        <f t="shared" si="11"/>
        <v>3782634.5593483727</v>
      </c>
    </row>
    <row r="360" spans="1:23">
      <c r="A360">
        <v>990</v>
      </c>
      <c r="B360">
        <v>37</v>
      </c>
      <c r="C360">
        <v>1</v>
      </c>
      <c r="D360" t="s">
        <v>11</v>
      </c>
      <c r="E360">
        <v>1</v>
      </c>
      <c r="F360">
        <v>0</v>
      </c>
      <c r="G360">
        <v>0</v>
      </c>
      <c r="H360" t="s">
        <v>12</v>
      </c>
      <c r="I360" t="s">
        <v>13</v>
      </c>
      <c r="J360" t="s">
        <v>13</v>
      </c>
      <c r="K360">
        <v>3565</v>
      </c>
      <c r="L360">
        <v>12</v>
      </c>
      <c r="M360" t="s">
        <v>20</v>
      </c>
      <c r="N360" t="s">
        <v>16</v>
      </c>
      <c r="V360">
        <f t="shared" si="10"/>
        <v>1968.7807580455881</v>
      </c>
      <c r="W360">
        <f t="shared" si="11"/>
        <v>2547915.8683855175</v>
      </c>
    </row>
    <row r="361" spans="1:23">
      <c r="A361">
        <v>460</v>
      </c>
      <c r="B361">
        <v>37</v>
      </c>
      <c r="C361">
        <v>1</v>
      </c>
      <c r="D361" t="s">
        <v>11</v>
      </c>
      <c r="E361">
        <v>2</v>
      </c>
      <c r="F361">
        <v>0</v>
      </c>
      <c r="G361">
        <v>0</v>
      </c>
      <c r="H361" t="s">
        <v>12</v>
      </c>
      <c r="I361" t="s">
        <v>14</v>
      </c>
      <c r="J361" t="s">
        <v>14</v>
      </c>
      <c r="K361">
        <v>3620</v>
      </c>
      <c r="L361">
        <v>36</v>
      </c>
      <c r="M361" t="s">
        <v>22</v>
      </c>
      <c r="N361" t="s">
        <v>16</v>
      </c>
      <c r="V361">
        <f t="shared" si="10"/>
        <v>5479.899627062634</v>
      </c>
      <c r="W361">
        <f t="shared" si="11"/>
        <v>3459226.6227477249</v>
      </c>
    </row>
    <row r="362" spans="1:23">
      <c r="A362">
        <v>617</v>
      </c>
      <c r="B362">
        <v>37</v>
      </c>
      <c r="C362">
        <v>1</v>
      </c>
      <c r="D362" t="s">
        <v>11</v>
      </c>
      <c r="E362">
        <v>2</v>
      </c>
      <c r="F362">
        <v>0</v>
      </c>
      <c r="G362">
        <v>1</v>
      </c>
      <c r="H362" t="s">
        <v>25</v>
      </c>
      <c r="I362" t="s">
        <v>14</v>
      </c>
      <c r="J362" t="s">
        <v>14</v>
      </c>
      <c r="K362">
        <v>3676</v>
      </c>
      <c r="L362">
        <v>6</v>
      </c>
      <c r="M362" t="s">
        <v>23</v>
      </c>
      <c r="N362" t="s">
        <v>16</v>
      </c>
      <c r="V362">
        <f t="shared" si="10"/>
        <v>1091.0010407913264</v>
      </c>
      <c r="W362">
        <f t="shared" si="11"/>
        <v>6682219.6191099258</v>
      </c>
    </row>
    <row r="363" spans="1:23">
      <c r="A363">
        <v>284</v>
      </c>
      <c r="B363">
        <v>37</v>
      </c>
      <c r="C363">
        <v>1</v>
      </c>
      <c r="D363" t="s">
        <v>11</v>
      </c>
      <c r="E363">
        <v>2</v>
      </c>
      <c r="F363">
        <v>0</v>
      </c>
      <c r="G363">
        <v>0</v>
      </c>
      <c r="H363" t="s">
        <v>12</v>
      </c>
      <c r="I363" t="s">
        <v>18</v>
      </c>
      <c r="J363" t="s">
        <v>18</v>
      </c>
      <c r="K363">
        <v>3878</v>
      </c>
      <c r="L363">
        <v>24</v>
      </c>
      <c r="M363" t="s">
        <v>23</v>
      </c>
      <c r="N363" t="s">
        <v>16</v>
      </c>
      <c r="V363">
        <f t="shared" si="10"/>
        <v>3724.3401925541111</v>
      </c>
      <c r="W363">
        <f t="shared" si="11"/>
        <v>23611.336424307647</v>
      </c>
    </row>
    <row r="364" spans="1:23">
      <c r="A364">
        <v>344</v>
      </c>
      <c r="B364">
        <v>37</v>
      </c>
      <c r="C364">
        <v>1</v>
      </c>
      <c r="D364" t="s">
        <v>11</v>
      </c>
      <c r="E364">
        <v>1</v>
      </c>
      <c r="F364">
        <v>0</v>
      </c>
      <c r="G364">
        <v>0</v>
      </c>
      <c r="H364" t="s">
        <v>12</v>
      </c>
      <c r="I364" t="s">
        <v>14</v>
      </c>
      <c r="J364" t="s">
        <v>26</v>
      </c>
      <c r="K364">
        <v>3949</v>
      </c>
      <c r="L364">
        <v>10</v>
      </c>
      <c r="M364" t="s">
        <v>23</v>
      </c>
      <c r="N364" t="s">
        <v>16</v>
      </c>
      <c r="V364">
        <f t="shared" si="10"/>
        <v>1676.187518960834</v>
      </c>
      <c r="W364">
        <f t="shared" si="11"/>
        <v>5165676.5739674093</v>
      </c>
    </row>
    <row r="365" spans="1:23">
      <c r="A365">
        <v>564</v>
      </c>
      <c r="B365">
        <v>37</v>
      </c>
      <c r="C365">
        <v>1</v>
      </c>
      <c r="D365" t="s">
        <v>11</v>
      </c>
      <c r="E365">
        <v>3</v>
      </c>
      <c r="F365">
        <v>0</v>
      </c>
      <c r="G365">
        <v>0</v>
      </c>
      <c r="H365" t="s">
        <v>12</v>
      </c>
      <c r="I365" t="s">
        <v>13</v>
      </c>
      <c r="J365" t="s">
        <v>18</v>
      </c>
      <c r="K365">
        <v>4712</v>
      </c>
      <c r="L365">
        <v>24</v>
      </c>
      <c r="M365" t="s">
        <v>27</v>
      </c>
      <c r="N365" t="s">
        <v>16</v>
      </c>
      <c r="V365">
        <f t="shared" si="10"/>
        <v>3724.3401925541111</v>
      </c>
      <c r="W365">
        <f t="shared" si="11"/>
        <v>975471.89524405031</v>
      </c>
    </row>
    <row r="366" spans="1:23">
      <c r="A366">
        <v>868</v>
      </c>
      <c r="B366">
        <v>37</v>
      </c>
      <c r="C366">
        <v>1</v>
      </c>
      <c r="D366" t="s">
        <v>11</v>
      </c>
      <c r="E366">
        <v>2</v>
      </c>
      <c r="F366">
        <v>0</v>
      </c>
      <c r="G366">
        <v>0</v>
      </c>
      <c r="H366" t="s">
        <v>12</v>
      </c>
      <c r="I366" t="s">
        <v>13</v>
      </c>
      <c r="J366" t="s">
        <v>13</v>
      </c>
      <c r="K366">
        <v>7409</v>
      </c>
      <c r="L366">
        <v>36</v>
      </c>
      <c r="M366" t="s">
        <v>27</v>
      </c>
      <c r="N366" t="s">
        <v>16</v>
      </c>
      <c r="V366">
        <f t="shared" si="10"/>
        <v>5479.899627062634</v>
      </c>
      <c r="W366">
        <f t="shared" si="11"/>
        <v>3721428.2488670847</v>
      </c>
    </row>
    <row r="367" spans="1:23">
      <c r="A367">
        <v>657</v>
      </c>
      <c r="B367">
        <v>37</v>
      </c>
      <c r="C367">
        <v>1</v>
      </c>
      <c r="D367" t="s">
        <v>11</v>
      </c>
      <c r="E367">
        <v>2</v>
      </c>
      <c r="F367">
        <v>0</v>
      </c>
      <c r="G367">
        <v>0</v>
      </c>
      <c r="H367" t="s">
        <v>12</v>
      </c>
      <c r="I367" t="s">
        <v>13</v>
      </c>
      <c r="J367" t="s">
        <v>13</v>
      </c>
      <c r="K367">
        <v>10222</v>
      </c>
      <c r="L367">
        <v>48</v>
      </c>
      <c r="M367" t="s">
        <v>15</v>
      </c>
      <c r="N367" t="s">
        <v>16</v>
      </c>
      <c r="V367">
        <f t="shared" si="10"/>
        <v>7235.4590615711577</v>
      </c>
      <c r="W367">
        <f t="shared" si="11"/>
        <v>8919426.7769114301</v>
      </c>
    </row>
    <row r="368" spans="1:23">
      <c r="A368">
        <v>921</v>
      </c>
      <c r="B368">
        <v>37</v>
      </c>
      <c r="C368">
        <v>1</v>
      </c>
      <c r="D368" t="s">
        <v>11</v>
      </c>
      <c r="E368">
        <v>3</v>
      </c>
      <c r="F368">
        <v>0</v>
      </c>
      <c r="G368">
        <v>0</v>
      </c>
      <c r="H368" t="s">
        <v>12</v>
      </c>
      <c r="I368" t="s">
        <v>24</v>
      </c>
      <c r="J368" t="s">
        <v>13</v>
      </c>
      <c r="K368">
        <v>12749</v>
      </c>
      <c r="L368">
        <v>48</v>
      </c>
      <c r="M368" t="s">
        <v>15</v>
      </c>
      <c r="N368" t="s">
        <v>16</v>
      </c>
      <c r="V368">
        <f t="shared" si="10"/>
        <v>7235.4590615711577</v>
      </c>
      <c r="W368">
        <f t="shared" si="11"/>
        <v>30399133.679730799</v>
      </c>
    </row>
    <row r="369" spans="1:23">
      <c r="A369">
        <v>265</v>
      </c>
      <c r="B369">
        <v>37</v>
      </c>
      <c r="C369">
        <v>1</v>
      </c>
      <c r="D369" t="s">
        <v>11</v>
      </c>
      <c r="E369">
        <v>2</v>
      </c>
      <c r="F369">
        <v>0</v>
      </c>
      <c r="G369">
        <v>0</v>
      </c>
      <c r="H369" t="s">
        <v>12</v>
      </c>
      <c r="I369" t="s">
        <v>14</v>
      </c>
      <c r="J369" t="s">
        <v>18</v>
      </c>
      <c r="K369">
        <v>802</v>
      </c>
      <c r="L369">
        <v>15</v>
      </c>
      <c r="M369" t="s">
        <v>15</v>
      </c>
      <c r="N369" t="s">
        <v>19</v>
      </c>
      <c r="V369">
        <f t="shared" si="10"/>
        <v>2407.6706166727186</v>
      </c>
      <c r="W369">
        <f t="shared" si="11"/>
        <v>2578178.1292461483</v>
      </c>
    </row>
    <row r="370" spans="1:23">
      <c r="A370">
        <v>302</v>
      </c>
      <c r="B370">
        <v>37</v>
      </c>
      <c r="C370">
        <v>1</v>
      </c>
      <c r="D370" t="s">
        <v>11</v>
      </c>
      <c r="E370">
        <v>1</v>
      </c>
      <c r="F370">
        <v>0</v>
      </c>
      <c r="G370">
        <v>0</v>
      </c>
      <c r="H370" t="s">
        <v>12</v>
      </c>
      <c r="I370" t="s">
        <v>13</v>
      </c>
      <c r="J370" t="s">
        <v>26</v>
      </c>
      <c r="K370">
        <v>1344</v>
      </c>
      <c r="L370">
        <v>24</v>
      </c>
      <c r="M370" t="s">
        <v>23</v>
      </c>
      <c r="N370" t="s">
        <v>19</v>
      </c>
      <c r="V370">
        <f t="shared" si="10"/>
        <v>3724.3401925541111</v>
      </c>
      <c r="W370">
        <f t="shared" si="11"/>
        <v>5666019.4322885424</v>
      </c>
    </row>
    <row r="371" spans="1:23">
      <c r="A371">
        <v>68</v>
      </c>
      <c r="B371">
        <v>37</v>
      </c>
      <c r="C371">
        <v>1</v>
      </c>
      <c r="D371" t="s">
        <v>11</v>
      </c>
      <c r="E371">
        <v>2</v>
      </c>
      <c r="F371">
        <v>1</v>
      </c>
      <c r="G371">
        <v>0</v>
      </c>
      <c r="H371" t="s">
        <v>21</v>
      </c>
      <c r="I371" t="s">
        <v>14</v>
      </c>
      <c r="J371" t="s">
        <v>13</v>
      </c>
      <c r="K371">
        <v>1819</v>
      </c>
      <c r="L371">
        <v>36</v>
      </c>
      <c r="M371" t="s">
        <v>20</v>
      </c>
      <c r="N371" t="s">
        <v>19</v>
      </c>
      <c r="V371">
        <f t="shared" si="10"/>
        <v>5479.899627062634</v>
      </c>
      <c r="W371">
        <f t="shared" si="11"/>
        <v>13402186.079427332</v>
      </c>
    </row>
    <row r="372" spans="1:23">
      <c r="A372">
        <v>651</v>
      </c>
      <c r="B372">
        <v>37</v>
      </c>
      <c r="C372">
        <v>1</v>
      </c>
      <c r="D372" t="s">
        <v>11</v>
      </c>
      <c r="E372">
        <v>1</v>
      </c>
      <c r="F372">
        <v>0</v>
      </c>
      <c r="G372">
        <v>0</v>
      </c>
      <c r="H372" t="s">
        <v>12</v>
      </c>
      <c r="I372" t="s">
        <v>14</v>
      </c>
      <c r="J372" t="s">
        <v>18</v>
      </c>
      <c r="K372">
        <v>1922</v>
      </c>
      <c r="L372">
        <v>12</v>
      </c>
      <c r="M372" t="s">
        <v>22</v>
      </c>
      <c r="N372" t="s">
        <v>19</v>
      </c>
      <c r="V372">
        <f t="shared" si="10"/>
        <v>1968.7807580455881</v>
      </c>
      <c r="W372">
        <f t="shared" si="11"/>
        <v>2188.439323319853</v>
      </c>
    </row>
    <row r="373" spans="1:23">
      <c r="A373">
        <v>37</v>
      </c>
      <c r="B373">
        <v>37</v>
      </c>
      <c r="C373">
        <v>1</v>
      </c>
      <c r="D373" t="s">
        <v>11</v>
      </c>
      <c r="E373">
        <v>2</v>
      </c>
      <c r="F373">
        <v>0</v>
      </c>
      <c r="G373">
        <v>0</v>
      </c>
      <c r="H373" t="s">
        <v>12</v>
      </c>
      <c r="I373" t="s">
        <v>14</v>
      </c>
      <c r="J373" t="s">
        <v>26</v>
      </c>
      <c r="K373">
        <v>2100</v>
      </c>
      <c r="L373">
        <v>18</v>
      </c>
      <c r="M373" t="s">
        <v>15</v>
      </c>
      <c r="N373" t="s">
        <v>19</v>
      </c>
      <c r="V373">
        <f t="shared" si="10"/>
        <v>2846.5604752998493</v>
      </c>
      <c r="W373">
        <f t="shared" si="11"/>
        <v>557352.54327993689</v>
      </c>
    </row>
    <row r="374" spans="1:23">
      <c r="A374">
        <v>563</v>
      </c>
      <c r="B374">
        <v>37</v>
      </c>
      <c r="C374">
        <v>1</v>
      </c>
      <c r="D374" t="s">
        <v>11</v>
      </c>
      <c r="E374">
        <v>2</v>
      </c>
      <c r="F374">
        <v>1</v>
      </c>
      <c r="G374">
        <v>0</v>
      </c>
      <c r="H374" t="s">
        <v>21</v>
      </c>
      <c r="I374" t="s">
        <v>13</v>
      </c>
      <c r="J374" t="s">
        <v>18</v>
      </c>
      <c r="K374">
        <v>12389</v>
      </c>
      <c r="L374">
        <v>36</v>
      </c>
      <c r="M374" t="s">
        <v>23</v>
      </c>
      <c r="N374" t="s">
        <v>19</v>
      </c>
      <c r="V374">
        <f t="shared" si="10"/>
        <v>5479.899627062634</v>
      </c>
      <c r="W374">
        <f t="shared" si="11"/>
        <v>47735667.96332325</v>
      </c>
    </row>
    <row r="375" spans="1:23">
      <c r="A375">
        <v>324</v>
      </c>
      <c r="B375">
        <v>36</v>
      </c>
      <c r="C375">
        <v>0</v>
      </c>
      <c r="D375" t="s">
        <v>17</v>
      </c>
      <c r="E375">
        <v>2</v>
      </c>
      <c r="F375">
        <v>0</v>
      </c>
      <c r="G375">
        <v>0</v>
      </c>
      <c r="H375" t="s">
        <v>12</v>
      </c>
      <c r="I375" t="s">
        <v>14</v>
      </c>
      <c r="J375" t="s">
        <v>13</v>
      </c>
      <c r="K375">
        <v>1028</v>
      </c>
      <c r="L375">
        <v>18</v>
      </c>
      <c r="M375" t="s">
        <v>23</v>
      </c>
      <c r="N375" t="s">
        <v>16</v>
      </c>
      <c r="V375">
        <f t="shared" si="10"/>
        <v>2846.5604752998493</v>
      </c>
      <c r="W375">
        <f t="shared" si="11"/>
        <v>3307162.2023228137</v>
      </c>
    </row>
    <row r="376" spans="1:23">
      <c r="A376">
        <v>592</v>
      </c>
      <c r="B376">
        <v>36</v>
      </c>
      <c r="C376">
        <v>0</v>
      </c>
      <c r="D376" t="s">
        <v>17</v>
      </c>
      <c r="E376">
        <v>1</v>
      </c>
      <c r="F376">
        <v>0</v>
      </c>
      <c r="G376">
        <v>0</v>
      </c>
      <c r="H376" t="s">
        <v>12</v>
      </c>
      <c r="I376" t="s">
        <v>26</v>
      </c>
      <c r="J376" t="s">
        <v>13</v>
      </c>
      <c r="K376">
        <v>1572</v>
      </c>
      <c r="L376">
        <v>21</v>
      </c>
      <c r="M376" t="s">
        <v>27</v>
      </c>
      <c r="N376" t="s">
        <v>16</v>
      </c>
      <c r="V376">
        <f t="shared" si="10"/>
        <v>3285.45033392698</v>
      </c>
      <c r="W376">
        <f t="shared" si="11"/>
        <v>2935912.0468344791</v>
      </c>
    </row>
    <row r="377" spans="1:23">
      <c r="A377">
        <v>362</v>
      </c>
      <c r="B377">
        <v>36</v>
      </c>
      <c r="C377">
        <v>0</v>
      </c>
      <c r="D377" t="s">
        <v>17</v>
      </c>
      <c r="E377">
        <v>2</v>
      </c>
      <c r="F377">
        <v>0</v>
      </c>
      <c r="G377">
        <v>0</v>
      </c>
      <c r="H377" t="s">
        <v>12</v>
      </c>
      <c r="I377" t="s">
        <v>14</v>
      </c>
      <c r="J377" t="s">
        <v>26</v>
      </c>
      <c r="K377">
        <v>2247</v>
      </c>
      <c r="L377">
        <v>12</v>
      </c>
      <c r="M377" t="s">
        <v>23</v>
      </c>
      <c r="N377" t="s">
        <v>16</v>
      </c>
      <c r="V377">
        <f t="shared" si="10"/>
        <v>1968.7807580455881</v>
      </c>
      <c r="W377">
        <f t="shared" si="11"/>
        <v>77405.946593687608</v>
      </c>
    </row>
    <row r="378" spans="1:23">
      <c r="A378">
        <v>519</v>
      </c>
      <c r="B378">
        <v>36</v>
      </c>
      <c r="C378">
        <v>1</v>
      </c>
      <c r="D378" t="s">
        <v>11</v>
      </c>
      <c r="E378">
        <v>2</v>
      </c>
      <c r="F378">
        <v>1</v>
      </c>
      <c r="G378">
        <v>0</v>
      </c>
      <c r="H378" t="s">
        <v>21</v>
      </c>
      <c r="I378" t="s">
        <v>13</v>
      </c>
      <c r="J378" t="s">
        <v>13</v>
      </c>
      <c r="K378">
        <v>700</v>
      </c>
      <c r="L378">
        <v>6</v>
      </c>
      <c r="M378" t="s">
        <v>15</v>
      </c>
      <c r="N378" t="s">
        <v>16</v>
      </c>
      <c r="V378">
        <f t="shared" si="10"/>
        <v>1091.0010407913264</v>
      </c>
      <c r="W378">
        <f t="shared" si="11"/>
        <v>152881.8138999005</v>
      </c>
    </row>
    <row r="379" spans="1:23">
      <c r="A379">
        <v>377</v>
      </c>
      <c r="B379">
        <v>36</v>
      </c>
      <c r="C379">
        <v>1</v>
      </c>
      <c r="D379" t="s">
        <v>11</v>
      </c>
      <c r="E379">
        <v>2</v>
      </c>
      <c r="F379">
        <v>1</v>
      </c>
      <c r="G379">
        <v>0</v>
      </c>
      <c r="H379" t="s">
        <v>21</v>
      </c>
      <c r="I379" t="s">
        <v>13</v>
      </c>
      <c r="J379" t="s">
        <v>13</v>
      </c>
      <c r="K379">
        <v>846</v>
      </c>
      <c r="L379">
        <v>7</v>
      </c>
      <c r="M379" t="s">
        <v>15</v>
      </c>
      <c r="N379" t="s">
        <v>16</v>
      </c>
      <c r="V379">
        <f t="shared" si="10"/>
        <v>1237.2976603337033</v>
      </c>
      <c r="W379">
        <f t="shared" si="11"/>
        <v>153113.85898263028</v>
      </c>
    </row>
    <row r="380" spans="1:23">
      <c r="A380">
        <v>164</v>
      </c>
      <c r="B380">
        <v>36</v>
      </c>
      <c r="C380">
        <v>1</v>
      </c>
      <c r="D380" t="s">
        <v>11</v>
      </c>
      <c r="E380">
        <v>2</v>
      </c>
      <c r="F380">
        <v>0</v>
      </c>
      <c r="G380">
        <v>0</v>
      </c>
      <c r="H380" t="s">
        <v>12</v>
      </c>
      <c r="I380" t="s">
        <v>24</v>
      </c>
      <c r="J380" t="s">
        <v>13</v>
      </c>
      <c r="K380">
        <v>909</v>
      </c>
      <c r="L380">
        <v>36</v>
      </c>
      <c r="M380" t="s">
        <v>23</v>
      </c>
      <c r="N380" t="s">
        <v>16</v>
      </c>
      <c r="V380">
        <f t="shared" si="10"/>
        <v>5479.899627062634</v>
      </c>
      <c r="W380">
        <f t="shared" si="11"/>
        <v>20893123.400681324</v>
      </c>
    </row>
    <row r="381" spans="1:23">
      <c r="A381">
        <v>473</v>
      </c>
      <c r="B381">
        <v>36</v>
      </c>
      <c r="C381">
        <v>1</v>
      </c>
      <c r="D381" t="s">
        <v>11</v>
      </c>
      <c r="E381">
        <v>3</v>
      </c>
      <c r="F381">
        <v>0</v>
      </c>
      <c r="G381">
        <v>0</v>
      </c>
      <c r="H381" t="s">
        <v>12</v>
      </c>
      <c r="I381" t="s">
        <v>13</v>
      </c>
      <c r="J381" t="s">
        <v>13</v>
      </c>
      <c r="K381">
        <v>1238</v>
      </c>
      <c r="L381">
        <v>6</v>
      </c>
      <c r="M381" t="s">
        <v>20</v>
      </c>
      <c r="N381" t="s">
        <v>16</v>
      </c>
      <c r="V381">
        <f t="shared" si="10"/>
        <v>1091.0010407913264</v>
      </c>
      <c r="W381">
        <f t="shared" si="11"/>
        <v>21608.694008433275</v>
      </c>
    </row>
    <row r="382" spans="1:23">
      <c r="A382">
        <v>162</v>
      </c>
      <c r="B382">
        <v>36</v>
      </c>
      <c r="C382">
        <v>1</v>
      </c>
      <c r="D382" t="s">
        <v>11</v>
      </c>
      <c r="E382">
        <v>2</v>
      </c>
      <c r="F382">
        <v>0</v>
      </c>
      <c r="G382">
        <v>0</v>
      </c>
      <c r="H382" t="s">
        <v>12</v>
      </c>
      <c r="I382" t="s">
        <v>24</v>
      </c>
      <c r="J382" t="s">
        <v>13</v>
      </c>
      <c r="K382">
        <v>1262</v>
      </c>
      <c r="L382">
        <v>15</v>
      </c>
      <c r="M382" t="s">
        <v>28</v>
      </c>
      <c r="N382" t="s">
        <v>16</v>
      </c>
      <c r="V382">
        <f t="shared" si="10"/>
        <v>2407.6706166727186</v>
      </c>
      <c r="W382">
        <f t="shared" si="11"/>
        <v>1312561.1619072473</v>
      </c>
    </row>
    <row r="383" spans="1:23">
      <c r="A383">
        <v>729</v>
      </c>
      <c r="B383">
        <v>36</v>
      </c>
      <c r="C383">
        <v>1</v>
      </c>
      <c r="D383" t="s">
        <v>11</v>
      </c>
      <c r="E383">
        <v>2</v>
      </c>
      <c r="F383">
        <v>0</v>
      </c>
      <c r="G383">
        <v>0</v>
      </c>
      <c r="H383" t="s">
        <v>12</v>
      </c>
      <c r="I383" t="s">
        <v>26</v>
      </c>
      <c r="J383" t="s">
        <v>26</v>
      </c>
      <c r="K383">
        <v>1275</v>
      </c>
      <c r="L383">
        <v>24</v>
      </c>
      <c r="M383" t="s">
        <v>27</v>
      </c>
      <c r="N383" t="s">
        <v>16</v>
      </c>
      <c r="V383">
        <f t="shared" si="10"/>
        <v>3724.3401925541111</v>
      </c>
      <c r="W383">
        <f t="shared" si="11"/>
        <v>5999267.3788610101</v>
      </c>
    </row>
    <row r="384" spans="1:23">
      <c r="A384">
        <v>904</v>
      </c>
      <c r="B384">
        <v>36</v>
      </c>
      <c r="C384">
        <v>1</v>
      </c>
      <c r="D384" t="s">
        <v>11</v>
      </c>
      <c r="E384">
        <v>3</v>
      </c>
      <c r="F384">
        <v>0</v>
      </c>
      <c r="G384">
        <v>0</v>
      </c>
      <c r="H384" t="s">
        <v>12</v>
      </c>
      <c r="I384" t="s">
        <v>14</v>
      </c>
      <c r="J384" t="s">
        <v>13</v>
      </c>
      <c r="K384">
        <v>1278</v>
      </c>
      <c r="L384">
        <v>24</v>
      </c>
      <c r="M384" t="s">
        <v>15</v>
      </c>
      <c r="N384" t="s">
        <v>16</v>
      </c>
      <c r="V384">
        <f t="shared" si="10"/>
        <v>3724.3401925541111</v>
      </c>
      <c r="W384">
        <f t="shared" si="11"/>
        <v>5984580.3377056858</v>
      </c>
    </row>
    <row r="385" spans="1:23">
      <c r="A385">
        <v>25</v>
      </c>
      <c r="B385">
        <v>36</v>
      </c>
      <c r="C385">
        <v>1</v>
      </c>
      <c r="D385" t="s">
        <v>11</v>
      </c>
      <c r="E385">
        <v>1</v>
      </c>
      <c r="F385">
        <v>0</v>
      </c>
      <c r="G385">
        <v>0</v>
      </c>
      <c r="H385" t="s">
        <v>12</v>
      </c>
      <c r="I385" t="s">
        <v>14</v>
      </c>
      <c r="J385" t="s">
        <v>14</v>
      </c>
      <c r="K385">
        <v>1374</v>
      </c>
      <c r="L385">
        <v>6</v>
      </c>
      <c r="M385" t="s">
        <v>22</v>
      </c>
      <c r="N385" t="s">
        <v>16</v>
      </c>
      <c r="V385">
        <f t="shared" si="10"/>
        <v>1091.0010407913264</v>
      </c>
      <c r="W385">
        <f t="shared" si="11"/>
        <v>80088.410913192492</v>
      </c>
    </row>
    <row r="386" spans="1:23">
      <c r="A386">
        <v>365</v>
      </c>
      <c r="B386">
        <v>36</v>
      </c>
      <c r="C386">
        <v>1</v>
      </c>
      <c r="D386" t="s">
        <v>11</v>
      </c>
      <c r="E386">
        <v>2</v>
      </c>
      <c r="F386">
        <v>0</v>
      </c>
      <c r="G386">
        <v>0</v>
      </c>
      <c r="H386" t="s">
        <v>12</v>
      </c>
      <c r="I386" t="s">
        <v>14</v>
      </c>
      <c r="J386" t="s">
        <v>13</v>
      </c>
      <c r="K386">
        <v>1542</v>
      </c>
      <c r="L386">
        <v>12</v>
      </c>
      <c r="M386" t="s">
        <v>27</v>
      </c>
      <c r="N386" t="s">
        <v>16</v>
      </c>
      <c r="V386">
        <f t="shared" si="10"/>
        <v>1968.7807580455881</v>
      </c>
      <c r="W386">
        <f t="shared" si="11"/>
        <v>182141.81543796678</v>
      </c>
    </row>
    <row r="387" spans="1:23">
      <c r="A387">
        <v>461</v>
      </c>
      <c r="B387">
        <v>36</v>
      </c>
      <c r="C387">
        <v>1</v>
      </c>
      <c r="D387" t="s">
        <v>11</v>
      </c>
      <c r="E387">
        <v>2</v>
      </c>
      <c r="F387">
        <v>0</v>
      </c>
      <c r="G387">
        <v>0</v>
      </c>
      <c r="H387" t="s">
        <v>12</v>
      </c>
      <c r="I387" t="s">
        <v>14</v>
      </c>
      <c r="J387" t="s">
        <v>14</v>
      </c>
      <c r="K387">
        <v>1721</v>
      </c>
      <c r="L387">
        <v>15</v>
      </c>
      <c r="M387" t="s">
        <v>23</v>
      </c>
      <c r="N387" t="s">
        <v>16</v>
      </c>
      <c r="O387">
        <v>1</v>
      </c>
      <c r="V387">
        <f t="shared" ref="V387:V450" si="12">T$10+L387*U$10</f>
        <v>2407.6706166727186</v>
      </c>
      <c r="W387">
        <f t="shared" ref="W387:W450" si="13">(V387-K387)^2</f>
        <v>471516.53580169159</v>
      </c>
    </row>
    <row r="388" spans="1:23">
      <c r="A388">
        <v>432</v>
      </c>
      <c r="B388">
        <v>36</v>
      </c>
      <c r="C388">
        <v>1</v>
      </c>
      <c r="D388" t="s">
        <v>11</v>
      </c>
      <c r="E388">
        <v>3</v>
      </c>
      <c r="F388">
        <v>1</v>
      </c>
      <c r="G388">
        <v>0</v>
      </c>
      <c r="H388" t="s">
        <v>21</v>
      </c>
      <c r="I388" t="s">
        <v>14</v>
      </c>
      <c r="J388" t="s">
        <v>14</v>
      </c>
      <c r="K388">
        <v>1872</v>
      </c>
      <c r="L388">
        <v>6</v>
      </c>
      <c r="M388" t="s">
        <v>22</v>
      </c>
      <c r="N388" t="s">
        <v>16</v>
      </c>
      <c r="V388">
        <f t="shared" si="12"/>
        <v>1091.0010407913264</v>
      </c>
      <c r="W388">
        <f t="shared" si="13"/>
        <v>609959.37428503134</v>
      </c>
    </row>
    <row r="389" spans="1:23">
      <c r="A389">
        <v>30</v>
      </c>
      <c r="B389">
        <v>36</v>
      </c>
      <c r="C389">
        <v>1</v>
      </c>
      <c r="D389" t="s">
        <v>11</v>
      </c>
      <c r="E389">
        <v>2</v>
      </c>
      <c r="F389">
        <v>0</v>
      </c>
      <c r="G389">
        <v>0</v>
      </c>
      <c r="H389" t="s">
        <v>12</v>
      </c>
      <c r="I389" t="s">
        <v>26</v>
      </c>
      <c r="J389" t="s">
        <v>18</v>
      </c>
      <c r="K389">
        <v>1913</v>
      </c>
      <c r="L389">
        <v>18</v>
      </c>
      <c r="M389" t="s">
        <v>27</v>
      </c>
      <c r="N389" t="s">
        <v>16</v>
      </c>
      <c r="V389">
        <f t="shared" si="12"/>
        <v>2846.5604752998493</v>
      </c>
      <c r="W389">
        <f t="shared" si="13"/>
        <v>871535.16104208049</v>
      </c>
    </row>
    <row r="390" spans="1:23">
      <c r="A390">
        <v>876</v>
      </c>
      <c r="B390">
        <v>36</v>
      </c>
      <c r="C390">
        <v>1</v>
      </c>
      <c r="D390" t="s">
        <v>11</v>
      </c>
      <c r="E390">
        <v>3</v>
      </c>
      <c r="F390">
        <v>1</v>
      </c>
      <c r="G390">
        <v>0</v>
      </c>
      <c r="H390" t="s">
        <v>21</v>
      </c>
      <c r="I390" t="s">
        <v>14</v>
      </c>
      <c r="J390" t="s">
        <v>14</v>
      </c>
      <c r="K390">
        <v>1940</v>
      </c>
      <c r="L390">
        <v>18</v>
      </c>
      <c r="M390" t="s">
        <v>15</v>
      </c>
      <c r="N390" t="s">
        <v>16</v>
      </c>
      <c r="V390">
        <f t="shared" si="12"/>
        <v>2846.5604752998493</v>
      </c>
      <c r="W390">
        <f t="shared" si="13"/>
        <v>821851.89537588856</v>
      </c>
    </row>
    <row r="391" spans="1:23">
      <c r="A391">
        <v>882</v>
      </c>
      <c r="B391">
        <v>36</v>
      </c>
      <c r="C391">
        <v>1</v>
      </c>
      <c r="D391" t="s">
        <v>11</v>
      </c>
      <c r="E391">
        <v>2</v>
      </c>
      <c r="F391">
        <v>0</v>
      </c>
      <c r="G391">
        <v>0</v>
      </c>
      <c r="H391" t="s">
        <v>12</v>
      </c>
      <c r="I391" t="s">
        <v>13</v>
      </c>
      <c r="J391" t="s">
        <v>18</v>
      </c>
      <c r="K391">
        <v>2181</v>
      </c>
      <c r="L391">
        <v>30</v>
      </c>
      <c r="M391" t="s">
        <v>23</v>
      </c>
      <c r="N391" t="s">
        <v>16</v>
      </c>
      <c r="V391">
        <f t="shared" si="12"/>
        <v>4602.1199098083725</v>
      </c>
      <c r="W391">
        <f t="shared" si="13"/>
        <v>5861821.6176705016</v>
      </c>
    </row>
    <row r="392" spans="1:23">
      <c r="A392">
        <v>98</v>
      </c>
      <c r="B392">
        <v>36</v>
      </c>
      <c r="C392">
        <v>1</v>
      </c>
      <c r="D392" t="s">
        <v>11</v>
      </c>
      <c r="E392">
        <v>2</v>
      </c>
      <c r="F392">
        <v>0</v>
      </c>
      <c r="G392">
        <v>0</v>
      </c>
      <c r="H392" t="s">
        <v>12</v>
      </c>
      <c r="I392" t="s">
        <v>14</v>
      </c>
      <c r="J392" t="s">
        <v>18</v>
      </c>
      <c r="K392">
        <v>2337</v>
      </c>
      <c r="L392">
        <v>36</v>
      </c>
      <c r="M392" t="s">
        <v>15</v>
      </c>
      <c r="N392" t="s">
        <v>16</v>
      </c>
      <c r="V392">
        <f t="shared" si="12"/>
        <v>5479.899627062634</v>
      </c>
      <c r="W392">
        <f t="shared" si="13"/>
        <v>9877818.0657904427</v>
      </c>
    </row>
    <row r="393" spans="1:23">
      <c r="A393">
        <v>506</v>
      </c>
      <c r="B393">
        <v>36</v>
      </c>
      <c r="C393">
        <v>1</v>
      </c>
      <c r="D393" t="s">
        <v>11</v>
      </c>
      <c r="E393">
        <v>2</v>
      </c>
      <c r="F393">
        <v>0</v>
      </c>
      <c r="G393">
        <v>0</v>
      </c>
      <c r="H393" t="s">
        <v>12</v>
      </c>
      <c r="I393" t="s">
        <v>24</v>
      </c>
      <c r="J393" t="s">
        <v>26</v>
      </c>
      <c r="K393">
        <v>2360</v>
      </c>
      <c r="L393">
        <v>15</v>
      </c>
      <c r="M393" t="s">
        <v>23</v>
      </c>
      <c r="N393" t="s">
        <v>16</v>
      </c>
      <c r="V393">
        <f t="shared" si="12"/>
        <v>2407.6706166727186</v>
      </c>
      <c r="W393">
        <f t="shared" si="13"/>
        <v>2272.4876939572719</v>
      </c>
    </row>
    <row r="394" spans="1:23">
      <c r="A394">
        <v>119</v>
      </c>
      <c r="B394">
        <v>36</v>
      </c>
      <c r="C394">
        <v>1</v>
      </c>
      <c r="D394" t="s">
        <v>11</v>
      </c>
      <c r="E394">
        <v>3</v>
      </c>
      <c r="F394">
        <v>0</v>
      </c>
      <c r="G394">
        <v>0</v>
      </c>
      <c r="H394" t="s">
        <v>12</v>
      </c>
      <c r="I394" t="s">
        <v>24</v>
      </c>
      <c r="J394" t="s">
        <v>18</v>
      </c>
      <c r="K394">
        <v>2366</v>
      </c>
      <c r="L394">
        <v>12</v>
      </c>
      <c r="M394" t="s">
        <v>23</v>
      </c>
      <c r="N394" t="s">
        <v>16</v>
      </c>
      <c r="V394">
        <f t="shared" si="12"/>
        <v>1968.7807580455881</v>
      </c>
      <c r="W394">
        <f t="shared" si="13"/>
        <v>157783.12617883764</v>
      </c>
    </row>
    <row r="395" spans="1:23">
      <c r="A395">
        <v>198</v>
      </c>
      <c r="B395">
        <v>36</v>
      </c>
      <c r="C395">
        <v>1</v>
      </c>
      <c r="D395" t="s">
        <v>11</v>
      </c>
      <c r="E395">
        <v>2</v>
      </c>
      <c r="F395">
        <v>1</v>
      </c>
      <c r="G395">
        <v>0</v>
      </c>
      <c r="H395" t="s">
        <v>21</v>
      </c>
      <c r="I395" t="s">
        <v>13</v>
      </c>
      <c r="J395" t="s">
        <v>18</v>
      </c>
      <c r="K395">
        <v>2760</v>
      </c>
      <c r="L395">
        <v>24</v>
      </c>
      <c r="M395" t="s">
        <v>23</v>
      </c>
      <c r="N395" t="s">
        <v>16</v>
      </c>
      <c r="V395">
        <f t="shared" si="12"/>
        <v>3724.3401925541111</v>
      </c>
      <c r="W395">
        <f t="shared" si="13"/>
        <v>929952.00697530014</v>
      </c>
    </row>
    <row r="396" spans="1:23">
      <c r="A396">
        <v>586</v>
      </c>
      <c r="B396">
        <v>36</v>
      </c>
      <c r="C396">
        <v>1</v>
      </c>
      <c r="D396" t="s">
        <v>11</v>
      </c>
      <c r="E396">
        <v>2</v>
      </c>
      <c r="F396">
        <v>0</v>
      </c>
      <c r="G396">
        <v>1</v>
      </c>
      <c r="H396" t="s">
        <v>25</v>
      </c>
      <c r="I396" t="s">
        <v>14</v>
      </c>
      <c r="J396" t="s">
        <v>14</v>
      </c>
      <c r="K396">
        <v>2799</v>
      </c>
      <c r="L396">
        <v>9</v>
      </c>
      <c r="M396" t="s">
        <v>23</v>
      </c>
      <c r="N396" t="s">
        <v>16</v>
      </c>
      <c r="V396">
        <f t="shared" si="12"/>
        <v>1529.8908994184571</v>
      </c>
      <c r="W396">
        <f t="shared" si="13"/>
        <v>1610637.9091788926</v>
      </c>
    </row>
    <row r="397" spans="1:23">
      <c r="A397">
        <v>160</v>
      </c>
      <c r="B397">
        <v>36</v>
      </c>
      <c r="C397">
        <v>1</v>
      </c>
      <c r="D397" t="s">
        <v>11</v>
      </c>
      <c r="E397">
        <v>2</v>
      </c>
      <c r="F397">
        <v>0</v>
      </c>
      <c r="G397">
        <v>0</v>
      </c>
      <c r="H397" t="s">
        <v>12</v>
      </c>
      <c r="I397" t="s">
        <v>18</v>
      </c>
      <c r="J397" t="s">
        <v>13</v>
      </c>
      <c r="K397">
        <v>2872</v>
      </c>
      <c r="L397">
        <v>24</v>
      </c>
      <c r="M397" t="s">
        <v>15</v>
      </c>
      <c r="N397" t="s">
        <v>16</v>
      </c>
      <c r="V397">
        <f t="shared" si="12"/>
        <v>3724.3401925541111</v>
      </c>
      <c r="W397">
        <f t="shared" si="13"/>
        <v>726483.80384317925</v>
      </c>
    </row>
    <row r="398" spans="1:23">
      <c r="A398">
        <v>370</v>
      </c>
      <c r="B398">
        <v>36</v>
      </c>
      <c r="C398">
        <v>1</v>
      </c>
      <c r="D398" t="s">
        <v>11</v>
      </c>
      <c r="E398">
        <v>2</v>
      </c>
      <c r="F398">
        <v>0</v>
      </c>
      <c r="G398">
        <v>0</v>
      </c>
      <c r="H398" t="s">
        <v>12</v>
      </c>
      <c r="I398" t="s">
        <v>13</v>
      </c>
      <c r="J398" t="s">
        <v>13</v>
      </c>
      <c r="K398">
        <v>3079</v>
      </c>
      <c r="L398">
        <v>36</v>
      </c>
      <c r="M398" t="s">
        <v>23</v>
      </c>
      <c r="N398" t="s">
        <v>16</v>
      </c>
      <c r="V398">
        <f t="shared" si="12"/>
        <v>5479.899627062634</v>
      </c>
      <c r="W398">
        <f t="shared" si="13"/>
        <v>5764319.019229495</v>
      </c>
    </row>
    <row r="399" spans="1:23">
      <c r="A399">
        <v>772</v>
      </c>
      <c r="B399">
        <v>36</v>
      </c>
      <c r="C399">
        <v>1</v>
      </c>
      <c r="D399" t="s">
        <v>11</v>
      </c>
      <c r="E399">
        <v>3</v>
      </c>
      <c r="F399">
        <v>0</v>
      </c>
      <c r="G399">
        <v>0</v>
      </c>
      <c r="H399" t="s">
        <v>12</v>
      </c>
      <c r="I399" t="s">
        <v>14</v>
      </c>
      <c r="J399" t="s">
        <v>13</v>
      </c>
      <c r="K399">
        <v>3275</v>
      </c>
      <c r="L399">
        <v>21</v>
      </c>
      <c r="M399" t="s">
        <v>23</v>
      </c>
      <c r="N399" t="s">
        <v>16</v>
      </c>
      <c r="V399">
        <f t="shared" si="12"/>
        <v>3285.45033392698</v>
      </c>
      <c r="W399">
        <f t="shared" si="13"/>
        <v>109.2094791853885</v>
      </c>
    </row>
    <row r="400" spans="1:23">
      <c r="A400">
        <v>456</v>
      </c>
      <c r="B400">
        <v>36</v>
      </c>
      <c r="C400">
        <v>1</v>
      </c>
      <c r="D400" t="s">
        <v>11</v>
      </c>
      <c r="E400">
        <v>2</v>
      </c>
      <c r="F400">
        <v>0</v>
      </c>
      <c r="G400">
        <v>1</v>
      </c>
      <c r="H400" t="s">
        <v>25</v>
      </c>
      <c r="I400" t="s">
        <v>14</v>
      </c>
      <c r="J400" t="s">
        <v>14</v>
      </c>
      <c r="K400">
        <v>3905</v>
      </c>
      <c r="L400">
        <v>11</v>
      </c>
      <c r="M400" t="s">
        <v>23</v>
      </c>
      <c r="N400" t="s">
        <v>16</v>
      </c>
      <c r="V400">
        <f t="shared" si="12"/>
        <v>1822.4841385032109</v>
      </c>
      <c r="W400">
        <f t="shared" si="13"/>
        <v>4336872.3133857138</v>
      </c>
    </row>
    <row r="401" spans="1:23">
      <c r="A401">
        <v>628</v>
      </c>
      <c r="B401">
        <v>36</v>
      </c>
      <c r="C401">
        <v>1</v>
      </c>
      <c r="D401" t="s">
        <v>11</v>
      </c>
      <c r="E401">
        <v>2</v>
      </c>
      <c r="F401">
        <v>0</v>
      </c>
      <c r="G401">
        <v>0</v>
      </c>
      <c r="H401" t="s">
        <v>12</v>
      </c>
      <c r="I401" t="s">
        <v>24</v>
      </c>
      <c r="J401" t="s">
        <v>13</v>
      </c>
      <c r="K401">
        <v>4042</v>
      </c>
      <c r="L401">
        <v>42</v>
      </c>
      <c r="M401" t="s">
        <v>22</v>
      </c>
      <c r="N401" t="s">
        <v>16</v>
      </c>
      <c r="V401">
        <f t="shared" si="12"/>
        <v>6357.6793443168954</v>
      </c>
      <c r="W401">
        <f t="shared" si="13"/>
        <v>5362370.8256959263</v>
      </c>
    </row>
    <row r="402" spans="1:23">
      <c r="A402">
        <v>262</v>
      </c>
      <c r="B402">
        <v>36</v>
      </c>
      <c r="C402">
        <v>1</v>
      </c>
      <c r="D402" t="s">
        <v>11</v>
      </c>
      <c r="E402">
        <v>3</v>
      </c>
      <c r="F402">
        <v>1</v>
      </c>
      <c r="G402">
        <v>0</v>
      </c>
      <c r="H402" t="s">
        <v>21</v>
      </c>
      <c r="I402" t="s">
        <v>14</v>
      </c>
      <c r="J402" t="s">
        <v>14</v>
      </c>
      <c r="K402">
        <v>5302</v>
      </c>
      <c r="L402">
        <v>18</v>
      </c>
      <c r="M402" t="s">
        <v>23</v>
      </c>
      <c r="N402" t="s">
        <v>16</v>
      </c>
      <c r="V402">
        <f t="shared" si="12"/>
        <v>2846.5604752998493</v>
      </c>
      <c r="W402">
        <f t="shared" si="13"/>
        <v>6029183.2594597023</v>
      </c>
    </row>
    <row r="403" spans="1:23">
      <c r="A403">
        <v>266</v>
      </c>
      <c r="B403">
        <v>36</v>
      </c>
      <c r="C403">
        <v>1</v>
      </c>
      <c r="D403" t="s">
        <v>11</v>
      </c>
      <c r="E403">
        <v>2</v>
      </c>
      <c r="F403">
        <v>0</v>
      </c>
      <c r="G403">
        <v>0</v>
      </c>
      <c r="H403" t="s">
        <v>12</v>
      </c>
      <c r="I403" t="s">
        <v>13</v>
      </c>
      <c r="J403" t="s">
        <v>13</v>
      </c>
      <c r="K403">
        <v>6304</v>
      </c>
      <c r="L403">
        <v>36</v>
      </c>
      <c r="M403" t="s">
        <v>27</v>
      </c>
      <c r="N403" t="s">
        <v>16</v>
      </c>
      <c r="V403">
        <f t="shared" si="12"/>
        <v>5479.899627062634</v>
      </c>
      <c r="W403">
        <f t="shared" si="13"/>
        <v>679141.42467550584</v>
      </c>
    </row>
    <row r="404" spans="1:23">
      <c r="A404">
        <v>879</v>
      </c>
      <c r="B404">
        <v>36</v>
      </c>
      <c r="C404">
        <v>1</v>
      </c>
      <c r="D404" t="s">
        <v>11</v>
      </c>
      <c r="E404">
        <v>2</v>
      </c>
      <c r="F404">
        <v>0</v>
      </c>
      <c r="G404">
        <v>0</v>
      </c>
      <c r="H404" t="s">
        <v>12</v>
      </c>
      <c r="I404" t="s">
        <v>13</v>
      </c>
      <c r="J404" t="s">
        <v>13</v>
      </c>
      <c r="K404">
        <v>6742</v>
      </c>
      <c r="L404">
        <v>30</v>
      </c>
      <c r="M404" t="s">
        <v>15</v>
      </c>
      <c r="N404" t="s">
        <v>16</v>
      </c>
      <c r="V404">
        <f t="shared" si="12"/>
        <v>4602.1199098083725</v>
      </c>
      <c r="W404">
        <f t="shared" si="13"/>
        <v>4579086.8003985276</v>
      </c>
    </row>
    <row r="405" spans="1:23">
      <c r="A405">
        <v>154</v>
      </c>
      <c r="B405">
        <v>36</v>
      </c>
      <c r="C405">
        <v>1</v>
      </c>
      <c r="D405" t="s">
        <v>11</v>
      </c>
      <c r="E405">
        <v>3</v>
      </c>
      <c r="F405">
        <v>0</v>
      </c>
      <c r="G405">
        <v>1</v>
      </c>
      <c r="H405" t="s">
        <v>25</v>
      </c>
      <c r="I405" t="s">
        <v>18</v>
      </c>
      <c r="J405" t="s">
        <v>18</v>
      </c>
      <c r="K405">
        <v>6967</v>
      </c>
      <c r="L405">
        <v>24</v>
      </c>
      <c r="M405" t="s">
        <v>27</v>
      </c>
      <c r="N405" t="s">
        <v>16</v>
      </c>
      <c r="V405">
        <f t="shared" si="12"/>
        <v>3724.3401925541111</v>
      </c>
      <c r="W405">
        <f t="shared" si="13"/>
        <v>10514842.626825009</v>
      </c>
    </row>
    <row r="406" spans="1:23">
      <c r="A406">
        <v>99</v>
      </c>
      <c r="B406">
        <v>36</v>
      </c>
      <c r="C406">
        <v>1</v>
      </c>
      <c r="D406" t="s">
        <v>11</v>
      </c>
      <c r="E406">
        <v>3</v>
      </c>
      <c r="F406">
        <v>0</v>
      </c>
      <c r="G406">
        <v>1</v>
      </c>
      <c r="H406" t="s">
        <v>25</v>
      </c>
      <c r="I406" t="s">
        <v>13</v>
      </c>
      <c r="J406" t="s">
        <v>18</v>
      </c>
      <c r="K406">
        <v>7057</v>
      </c>
      <c r="L406">
        <v>20</v>
      </c>
      <c r="M406" t="s">
        <v>23</v>
      </c>
      <c r="N406" t="s">
        <v>16</v>
      </c>
      <c r="V406">
        <f t="shared" si="12"/>
        <v>3139.1537143846031</v>
      </c>
      <c r="W406">
        <f t="shared" si="13"/>
        <v>15349519.517710362</v>
      </c>
    </row>
    <row r="407" spans="1:23">
      <c r="A407">
        <v>272</v>
      </c>
      <c r="B407">
        <v>36</v>
      </c>
      <c r="C407">
        <v>1</v>
      </c>
      <c r="D407" t="s">
        <v>11</v>
      </c>
      <c r="E407">
        <v>3</v>
      </c>
      <c r="F407">
        <v>1</v>
      </c>
      <c r="G407">
        <v>0</v>
      </c>
      <c r="H407" t="s">
        <v>21</v>
      </c>
      <c r="I407" t="s">
        <v>13</v>
      </c>
      <c r="J407" t="s">
        <v>18</v>
      </c>
      <c r="K407">
        <v>12169</v>
      </c>
      <c r="L407">
        <v>48</v>
      </c>
      <c r="M407" t="s">
        <v>23</v>
      </c>
      <c r="N407" t="s">
        <v>16</v>
      </c>
      <c r="V407">
        <f t="shared" si="12"/>
        <v>7235.4590615711577</v>
      </c>
      <c r="W407">
        <f t="shared" si="13"/>
        <v>24339826.191153344</v>
      </c>
    </row>
    <row r="408" spans="1:23">
      <c r="A408">
        <v>184</v>
      </c>
      <c r="B408">
        <v>36</v>
      </c>
      <c r="C408">
        <v>1</v>
      </c>
      <c r="D408" t="s">
        <v>11</v>
      </c>
      <c r="E408">
        <v>2</v>
      </c>
      <c r="F408">
        <v>0</v>
      </c>
      <c r="G408">
        <v>0</v>
      </c>
      <c r="H408" t="s">
        <v>12</v>
      </c>
      <c r="I408" t="s">
        <v>14</v>
      </c>
      <c r="J408" t="s">
        <v>18</v>
      </c>
      <c r="K408">
        <v>884</v>
      </c>
      <c r="L408">
        <v>18</v>
      </c>
      <c r="M408" t="s">
        <v>23</v>
      </c>
      <c r="N408" t="s">
        <v>19</v>
      </c>
      <c r="V408">
        <f t="shared" si="12"/>
        <v>2846.5604752998493</v>
      </c>
      <c r="W408">
        <f t="shared" si="13"/>
        <v>3851643.6192091703</v>
      </c>
    </row>
    <row r="409" spans="1:23">
      <c r="A409">
        <v>566</v>
      </c>
      <c r="B409">
        <v>36</v>
      </c>
      <c r="C409">
        <v>1</v>
      </c>
      <c r="D409" t="s">
        <v>11</v>
      </c>
      <c r="E409">
        <v>2</v>
      </c>
      <c r="F409">
        <v>0</v>
      </c>
      <c r="G409">
        <v>0</v>
      </c>
      <c r="H409" t="s">
        <v>12</v>
      </c>
      <c r="I409" t="s">
        <v>14</v>
      </c>
      <c r="J409" t="s">
        <v>14</v>
      </c>
      <c r="K409">
        <v>1372</v>
      </c>
      <c r="L409">
        <v>12</v>
      </c>
      <c r="M409" t="s">
        <v>23</v>
      </c>
      <c r="N409" t="s">
        <v>19</v>
      </c>
      <c r="V409">
        <f t="shared" si="12"/>
        <v>1968.7807580455881</v>
      </c>
      <c r="W409">
        <f t="shared" si="13"/>
        <v>356147.27317346673</v>
      </c>
    </row>
    <row r="410" spans="1:23">
      <c r="A410">
        <v>192</v>
      </c>
      <c r="B410">
        <v>36</v>
      </c>
      <c r="C410">
        <v>1</v>
      </c>
      <c r="D410" t="s">
        <v>11</v>
      </c>
      <c r="E410">
        <v>2</v>
      </c>
      <c r="F410">
        <v>0</v>
      </c>
      <c r="G410">
        <v>0</v>
      </c>
      <c r="H410" t="s">
        <v>12</v>
      </c>
      <c r="I410" t="s">
        <v>14</v>
      </c>
      <c r="J410" t="s">
        <v>18</v>
      </c>
      <c r="K410">
        <v>3915</v>
      </c>
      <c r="L410">
        <v>27</v>
      </c>
      <c r="M410" t="s">
        <v>27</v>
      </c>
      <c r="N410" t="s">
        <v>19</v>
      </c>
      <c r="V410">
        <f t="shared" si="12"/>
        <v>4163.2300511812418</v>
      </c>
      <c r="W410">
        <f t="shared" si="13"/>
        <v>61618.15830944194</v>
      </c>
    </row>
    <row r="411" spans="1:23">
      <c r="A411">
        <v>827</v>
      </c>
      <c r="B411">
        <v>36</v>
      </c>
      <c r="C411">
        <v>1</v>
      </c>
      <c r="D411" t="s">
        <v>11</v>
      </c>
      <c r="E411">
        <v>2</v>
      </c>
      <c r="F411">
        <v>0</v>
      </c>
      <c r="G411">
        <v>0</v>
      </c>
      <c r="H411" t="s">
        <v>12</v>
      </c>
      <c r="I411" t="s">
        <v>14</v>
      </c>
      <c r="J411" t="s">
        <v>13</v>
      </c>
      <c r="K411">
        <v>4165</v>
      </c>
      <c r="L411">
        <v>18</v>
      </c>
      <c r="M411" t="s">
        <v>27</v>
      </c>
      <c r="N411" t="s">
        <v>19</v>
      </c>
      <c r="V411">
        <f t="shared" si="12"/>
        <v>2846.5604752998493</v>
      </c>
      <c r="W411">
        <f t="shared" si="13"/>
        <v>1738282.7802915594</v>
      </c>
    </row>
    <row r="412" spans="1:23">
      <c r="A412">
        <v>597</v>
      </c>
      <c r="B412">
        <v>36</v>
      </c>
      <c r="C412">
        <v>1</v>
      </c>
      <c r="D412" t="s">
        <v>11</v>
      </c>
      <c r="E412">
        <v>1</v>
      </c>
      <c r="F412">
        <v>0</v>
      </c>
      <c r="G412">
        <v>0</v>
      </c>
      <c r="H412" t="s">
        <v>12</v>
      </c>
      <c r="I412" t="s">
        <v>14</v>
      </c>
      <c r="J412" t="s">
        <v>18</v>
      </c>
      <c r="K412">
        <v>4241</v>
      </c>
      <c r="L412">
        <v>24</v>
      </c>
      <c r="M412" t="s">
        <v>27</v>
      </c>
      <c r="N412" t="s">
        <v>19</v>
      </c>
      <c r="V412">
        <f t="shared" si="12"/>
        <v>3724.3401925541111</v>
      </c>
      <c r="W412">
        <f t="shared" si="13"/>
        <v>266937.35663002299</v>
      </c>
    </row>
    <row r="413" spans="1:23">
      <c r="A413">
        <v>973</v>
      </c>
      <c r="B413">
        <v>36</v>
      </c>
      <c r="C413">
        <v>1</v>
      </c>
      <c r="D413" t="s">
        <v>11</v>
      </c>
      <c r="E413">
        <v>2</v>
      </c>
      <c r="F413">
        <v>0</v>
      </c>
      <c r="G413">
        <v>1</v>
      </c>
      <c r="H413" t="s">
        <v>25</v>
      </c>
      <c r="I413" t="s">
        <v>14</v>
      </c>
      <c r="J413" t="s">
        <v>14</v>
      </c>
      <c r="K413">
        <v>7297</v>
      </c>
      <c r="L413">
        <v>60</v>
      </c>
      <c r="M413" t="s">
        <v>27</v>
      </c>
      <c r="N413" t="s">
        <v>19</v>
      </c>
      <c r="V413">
        <f t="shared" si="12"/>
        <v>8991.0184960796814</v>
      </c>
      <c r="W413">
        <f t="shared" si="13"/>
        <v>2869698.6650600657</v>
      </c>
    </row>
    <row r="414" spans="1:23">
      <c r="A414">
        <v>238</v>
      </c>
      <c r="B414">
        <v>35</v>
      </c>
      <c r="C414">
        <v>0</v>
      </c>
      <c r="D414" t="s">
        <v>17</v>
      </c>
      <c r="E414">
        <v>2</v>
      </c>
      <c r="F414">
        <v>0</v>
      </c>
      <c r="G414">
        <v>0</v>
      </c>
      <c r="H414" t="s">
        <v>12</v>
      </c>
      <c r="I414" t="s">
        <v>14</v>
      </c>
      <c r="J414" t="s">
        <v>13</v>
      </c>
      <c r="K414">
        <v>1291</v>
      </c>
      <c r="L414">
        <v>12</v>
      </c>
      <c r="M414" t="s">
        <v>15</v>
      </c>
      <c r="N414" t="s">
        <v>16</v>
      </c>
      <c r="O414">
        <v>0</v>
      </c>
      <c r="V414">
        <f t="shared" si="12"/>
        <v>1968.7807580455881</v>
      </c>
      <c r="W414">
        <f t="shared" si="13"/>
        <v>459386.75597685203</v>
      </c>
    </row>
    <row r="415" spans="1:23">
      <c r="A415">
        <v>45</v>
      </c>
      <c r="B415">
        <v>35</v>
      </c>
      <c r="C415">
        <v>0</v>
      </c>
      <c r="D415" t="s">
        <v>17</v>
      </c>
      <c r="E415">
        <v>3</v>
      </c>
      <c r="F415">
        <v>0</v>
      </c>
      <c r="G415">
        <v>0</v>
      </c>
      <c r="H415" t="s">
        <v>12</v>
      </c>
      <c r="I415" t="s">
        <v>14</v>
      </c>
      <c r="J415" t="s">
        <v>13</v>
      </c>
      <c r="K415">
        <v>1393</v>
      </c>
      <c r="L415">
        <v>11</v>
      </c>
      <c r="M415" t="s">
        <v>23</v>
      </c>
      <c r="N415" t="s">
        <v>16</v>
      </c>
      <c r="V415">
        <f t="shared" si="12"/>
        <v>1822.4841385032109</v>
      </c>
      <c r="W415">
        <f t="shared" si="13"/>
        <v>184456.62522584529</v>
      </c>
    </row>
    <row r="416" spans="1:23">
      <c r="A416">
        <v>897</v>
      </c>
      <c r="B416">
        <v>35</v>
      </c>
      <c r="C416">
        <v>0</v>
      </c>
      <c r="D416" t="s">
        <v>17</v>
      </c>
      <c r="E416">
        <v>2</v>
      </c>
      <c r="F416">
        <v>0</v>
      </c>
      <c r="G416">
        <v>0</v>
      </c>
      <c r="H416" t="s">
        <v>12</v>
      </c>
      <c r="I416" t="s">
        <v>26</v>
      </c>
      <c r="J416" t="s">
        <v>13</v>
      </c>
      <c r="K416">
        <v>1592</v>
      </c>
      <c r="L416">
        <v>12</v>
      </c>
      <c r="M416" t="s">
        <v>22</v>
      </c>
      <c r="N416" t="s">
        <v>16</v>
      </c>
      <c r="V416">
        <f t="shared" si="12"/>
        <v>1968.7807580455881</v>
      </c>
      <c r="W416">
        <f t="shared" si="13"/>
        <v>141963.73963340797</v>
      </c>
    </row>
    <row r="417" spans="1:23">
      <c r="A417">
        <v>244</v>
      </c>
      <c r="B417">
        <v>35</v>
      </c>
      <c r="C417">
        <v>0</v>
      </c>
      <c r="D417" t="s">
        <v>17</v>
      </c>
      <c r="E417">
        <v>1</v>
      </c>
      <c r="F417">
        <v>0</v>
      </c>
      <c r="G417">
        <v>0</v>
      </c>
      <c r="H417" t="s">
        <v>12</v>
      </c>
      <c r="I417" t="s">
        <v>24</v>
      </c>
      <c r="J417" t="s">
        <v>13</v>
      </c>
      <c r="K417">
        <v>3447</v>
      </c>
      <c r="L417">
        <v>12</v>
      </c>
      <c r="M417" t="s">
        <v>20</v>
      </c>
      <c r="N417" t="s">
        <v>16</v>
      </c>
      <c r="V417">
        <f t="shared" si="12"/>
        <v>1968.7807580455881</v>
      </c>
      <c r="W417">
        <f t="shared" si="13"/>
        <v>2185132.1272842763</v>
      </c>
    </row>
    <row r="418" spans="1:23">
      <c r="A418">
        <v>705</v>
      </c>
      <c r="B418">
        <v>35</v>
      </c>
      <c r="C418">
        <v>0</v>
      </c>
      <c r="D418" t="s">
        <v>17</v>
      </c>
      <c r="E418">
        <v>2</v>
      </c>
      <c r="F418">
        <v>1</v>
      </c>
      <c r="G418">
        <v>0</v>
      </c>
      <c r="H418" t="s">
        <v>21</v>
      </c>
      <c r="I418" t="s">
        <v>24</v>
      </c>
      <c r="J418" t="s">
        <v>13</v>
      </c>
      <c r="K418">
        <v>5324</v>
      </c>
      <c r="L418">
        <v>15</v>
      </c>
      <c r="M418" t="s">
        <v>23</v>
      </c>
      <c r="N418" t="s">
        <v>16</v>
      </c>
      <c r="V418">
        <f t="shared" si="12"/>
        <v>2407.6706166727186</v>
      </c>
      <c r="W418">
        <f t="shared" si="13"/>
        <v>8504977.0720580816</v>
      </c>
    </row>
    <row r="419" spans="1:23">
      <c r="A419">
        <v>285</v>
      </c>
      <c r="B419">
        <v>35</v>
      </c>
      <c r="C419">
        <v>0</v>
      </c>
      <c r="D419" t="s">
        <v>17</v>
      </c>
      <c r="E419">
        <v>1</v>
      </c>
      <c r="F419">
        <v>0</v>
      </c>
      <c r="G419">
        <v>0</v>
      </c>
      <c r="H419" t="s">
        <v>12</v>
      </c>
      <c r="I419" t="s">
        <v>14</v>
      </c>
      <c r="J419" t="s">
        <v>14</v>
      </c>
      <c r="K419">
        <v>10722</v>
      </c>
      <c r="L419">
        <v>47</v>
      </c>
      <c r="M419" t="s">
        <v>23</v>
      </c>
      <c r="N419" t="s">
        <v>16</v>
      </c>
      <c r="V419">
        <f t="shared" si="12"/>
        <v>7089.1624420287799</v>
      </c>
      <c r="W419">
        <f t="shared" si="13"/>
        <v>13197508.722606298</v>
      </c>
    </row>
    <row r="420" spans="1:23">
      <c r="A420">
        <v>711</v>
      </c>
      <c r="B420">
        <v>35</v>
      </c>
      <c r="C420">
        <v>0</v>
      </c>
      <c r="D420" t="s">
        <v>17</v>
      </c>
      <c r="E420">
        <v>2</v>
      </c>
      <c r="F420">
        <v>1</v>
      </c>
      <c r="G420">
        <v>0</v>
      </c>
      <c r="H420" t="s">
        <v>21</v>
      </c>
      <c r="I420" t="s">
        <v>14</v>
      </c>
      <c r="J420" t="s">
        <v>14</v>
      </c>
      <c r="K420">
        <v>1198</v>
      </c>
      <c r="L420">
        <v>6</v>
      </c>
      <c r="M420" t="s">
        <v>20</v>
      </c>
      <c r="N420" t="s">
        <v>19</v>
      </c>
      <c r="V420">
        <f t="shared" si="12"/>
        <v>1091.0010407913264</v>
      </c>
      <c r="W420">
        <f t="shared" si="13"/>
        <v>11448.777271739391</v>
      </c>
    </row>
    <row r="421" spans="1:23">
      <c r="A421">
        <v>414</v>
      </c>
      <c r="B421">
        <v>35</v>
      </c>
      <c r="C421">
        <v>0</v>
      </c>
      <c r="D421" t="s">
        <v>17</v>
      </c>
      <c r="E421">
        <v>2</v>
      </c>
      <c r="F421">
        <v>0</v>
      </c>
      <c r="G421">
        <v>0</v>
      </c>
      <c r="H421" t="s">
        <v>12</v>
      </c>
      <c r="I421" t="s">
        <v>13</v>
      </c>
      <c r="J421" t="s">
        <v>14</v>
      </c>
      <c r="K421">
        <v>1381</v>
      </c>
      <c r="L421">
        <v>24</v>
      </c>
      <c r="M421" t="s">
        <v>23</v>
      </c>
      <c r="N421" t="s">
        <v>19</v>
      </c>
      <c r="V421">
        <f t="shared" si="12"/>
        <v>3724.3401925541111</v>
      </c>
      <c r="W421">
        <f t="shared" si="13"/>
        <v>5491243.2580395387</v>
      </c>
    </row>
    <row r="422" spans="1:23">
      <c r="A422">
        <v>862</v>
      </c>
      <c r="B422">
        <v>35</v>
      </c>
      <c r="C422">
        <v>0</v>
      </c>
      <c r="D422" t="s">
        <v>17</v>
      </c>
      <c r="E422">
        <v>2</v>
      </c>
      <c r="F422">
        <v>0</v>
      </c>
      <c r="G422">
        <v>0</v>
      </c>
      <c r="H422" t="s">
        <v>12</v>
      </c>
      <c r="I422" t="s">
        <v>14</v>
      </c>
      <c r="J422" t="s">
        <v>14</v>
      </c>
      <c r="K422">
        <v>2439</v>
      </c>
      <c r="L422">
        <v>24</v>
      </c>
      <c r="M422" t="s">
        <v>15</v>
      </c>
      <c r="N422" t="s">
        <v>19</v>
      </c>
      <c r="V422">
        <f t="shared" si="12"/>
        <v>3724.3401925541111</v>
      </c>
      <c r="W422">
        <f t="shared" si="13"/>
        <v>1652099.4105950394</v>
      </c>
    </row>
    <row r="423" spans="1:23">
      <c r="A423">
        <v>803</v>
      </c>
      <c r="B423">
        <v>35</v>
      </c>
      <c r="C423">
        <v>1</v>
      </c>
      <c r="D423" t="s">
        <v>11</v>
      </c>
      <c r="E423">
        <v>2</v>
      </c>
      <c r="F423">
        <v>0</v>
      </c>
      <c r="G423">
        <v>0</v>
      </c>
      <c r="H423" t="s">
        <v>12</v>
      </c>
      <c r="I423" t="s">
        <v>13</v>
      </c>
      <c r="J423" t="s">
        <v>13</v>
      </c>
      <c r="K423">
        <v>976</v>
      </c>
      <c r="L423">
        <v>12</v>
      </c>
      <c r="M423" t="s">
        <v>15</v>
      </c>
      <c r="N423" t="s">
        <v>16</v>
      </c>
      <c r="V423">
        <f t="shared" si="12"/>
        <v>1968.7807580455881</v>
      </c>
      <c r="W423">
        <f t="shared" si="13"/>
        <v>985613.63354557252</v>
      </c>
    </row>
    <row r="424" spans="1:23">
      <c r="A424">
        <v>663</v>
      </c>
      <c r="B424">
        <v>35</v>
      </c>
      <c r="C424">
        <v>1</v>
      </c>
      <c r="D424" t="s">
        <v>11</v>
      </c>
      <c r="E424">
        <v>3</v>
      </c>
      <c r="F424">
        <v>0</v>
      </c>
      <c r="G424">
        <v>0</v>
      </c>
      <c r="H424" t="s">
        <v>12</v>
      </c>
      <c r="I424" t="s">
        <v>14</v>
      </c>
      <c r="J424" t="s">
        <v>18</v>
      </c>
      <c r="K424">
        <v>1050</v>
      </c>
      <c r="L424">
        <v>6</v>
      </c>
      <c r="M424" t="s">
        <v>22</v>
      </c>
      <c r="N424" t="s">
        <v>16</v>
      </c>
      <c r="V424">
        <f t="shared" si="12"/>
        <v>1091.0010407913264</v>
      </c>
      <c r="W424">
        <f t="shared" si="13"/>
        <v>1681.085345972014</v>
      </c>
    </row>
    <row r="425" spans="1:23">
      <c r="A425">
        <v>247</v>
      </c>
      <c r="B425">
        <v>35</v>
      </c>
      <c r="C425">
        <v>1</v>
      </c>
      <c r="D425" t="s">
        <v>11</v>
      </c>
      <c r="E425">
        <v>2</v>
      </c>
      <c r="F425">
        <v>0</v>
      </c>
      <c r="G425">
        <v>1</v>
      </c>
      <c r="H425" t="s">
        <v>25</v>
      </c>
      <c r="I425" t="s">
        <v>18</v>
      </c>
      <c r="J425" t="s">
        <v>13</v>
      </c>
      <c r="K425">
        <v>1204</v>
      </c>
      <c r="L425">
        <v>6</v>
      </c>
      <c r="M425" t="s">
        <v>23</v>
      </c>
      <c r="N425" t="s">
        <v>16</v>
      </c>
      <c r="V425">
        <f t="shared" si="12"/>
        <v>1091.0010407913264</v>
      </c>
      <c r="W425">
        <f t="shared" si="13"/>
        <v>12768.764782243474</v>
      </c>
    </row>
    <row r="426" spans="1:23">
      <c r="A426">
        <v>109</v>
      </c>
      <c r="B426">
        <v>35</v>
      </c>
      <c r="C426">
        <v>1</v>
      </c>
      <c r="D426" t="s">
        <v>11</v>
      </c>
      <c r="E426">
        <v>2</v>
      </c>
      <c r="F426">
        <v>0</v>
      </c>
      <c r="G426">
        <v>0</v>
      </c>
      <c r="H426" t="s">
        <v>12</v>
      </c>
      <c r="I426" t="s">
        <v>24</v>
      </c>
      <c r="J426" t="s">
        <v>18</v>
      </c>
      <c r="K426">
        <v>1410</v>
      </c>
      <c r="L426">
        <v>14</v>
      </c>
      <c r="M426" t="s">
        <v>27</v>
      </c>
      <c r="N426" t="s">
        <v>16</v>
      </c>
      <c r="V426">
        <f t="shared" si="12"/>
        <v>2261.3739971303416</v>
      </c>
      <c r="W426">
        <f t="shared" si="13"/>
        <v>724837.68298969499</v>
      </c>
    </row>
    <row r="427" spans="1:23">
      <c r="A427">
        <v>488</v>
      </c>
      <c r="B427">
        <v>35</v>
      </c>
      <c r="C427">
        <v>1</v>
      </c>
      <c r="D427" t="s">
        <v>11</v>
      </c>
      <c r="E427">
        <v>1</v>
      </c>
      <c r="F427">
        <v>0</v>
      </c>
      <c r="G427">
        <v>1</v>
      </c>
      <c r="H427" t="s">
        <v>25</v>
      </c>
      <c r="I427" t="s">
        <v>18</v>
      </c>
      <c r="J427" t="s">
        <v>13</v>
      </c>
      <c r="K427">
        <v>1418</v>
      </c>
      <c r="L427">
        <v>10</v>
      </c>
      <c r="M427" t="s">
        <v>23</v>
      </c>
      <c r="N427" t="s">
        <v>16</v>
      </c>
      <c r="V427">
        <f t="shared" si="12"/>
        <v>1676.187518960834</v>
      </c>
      <c r="W427">
        <f t="shared" si="13"/>
        <v>66660.794947151036</v>
      </c>
    </row>
    <row r="428" spans="1:23">
      <c r="A428">
        <v>852</v>
      </c>
      <c r="B428">
        <v>35</v>
      </c>
      <c r="C428">
        <v>1</v>
      </c>
      <c r="D428" t="s">
        <v>11</v>
      </c>
      <c r="E428">
        <v>2</v>
      </c>
      <c r="F428">
        <v>1</v>
      </c>
      <c r="G428">
        <v>0</v>
      </c>
      <c r="H428" t="s">
        <v>21</v>
      </c>
      <c r="I428" t="s">
        <v>14</v>
      </c>
      <c r="J428" t="s">
        <v>13</v>
      </c>
      <c r="K428">
        <v>1471</v>
      </c>
      <c r="L428">
        <v>15</v>
      </c>
      <c r="M428" t="s">
        <v>15</v>
      </c>
      <c r="N428" t="s">
        <v>16</v>
      </c>
      <c r="V428">
        <f t="shared" si="12"/>
        <v>2407.6706166727186</v>
      </c>
      <c r="W428">
        <f t="shared" si="13"/>
        <v>877351.8441380508</v>
      </c>
    </row>
    <row r="429" spans="1:23">
      <c r="A429">
        <v>799</v>
      </c>
      <c r="B429">
        <v>35</v>
      </c>
      <c r="C429">
        <v>1</v>
      </c>
      <c r="D429" t="s">
        <v>11</v>
      </c>
      <c r="E429">
        <v>0</v>
      </c>
      <c r="F429">
        <v>0</v>
      </c>
      <c r="G429">
        <v>0</v>
      </c>
      <c r="H429" t="s">
        <v>12</v>
      </c>
      <c r="I429" t="s">
        <v>13</v>
      </c>
      <c r="J429" t="s">
        <v>18</v>
      </c>
      <c r="K429">
        <v>1549</v>
      </c>
      <c r="L429">
        <v>9</v>
      </c>
      <c r="M429" t="s">
        <v>23</v>
      </c>
      <c r="N429" t="s">
        <v>16</v>
      </c>
      <c r="V429">
        <f t="shared" si="12"/>
        <v>1529.8908994184571</v>
      </c>
      <c r="W429">
        <f t="shared" si="13"/>
        <v>365.15772503552171</v>
      </c>
    </row>
    <row r="430" spans="1:23">
      <c r="A430">
        <v>114</v>
      </c>
      <c r="B430">
        <v>35</v>
      </c>
      <c r="C430">
        <v>1</v>
      </c>
      <c r="D430" t="s">
        <v>11</v>
      </c>
      <c r="E430">
        <v>2</v>
      </c>
      <c r="F430">
        <v>0</v>
      </c>
      <c r="G430">
        <v>0</v>
      </c>
      <c r="H430" t="s">
        <v>12</v>
      </c>
      <c r="I430" t="s">
        <v>24</v>
      </c>
      <c r="J430" t="s">
        <v>14</v>
      </c>
      <c r="K430">
        <v>1680</v>
      </c>
      <c r="L430">
        <v>12</v>
      </c>
      <c r="M430" t="s">
        <v>15</v>
      </c>
      <c r="N430" t="s">
        <v>16</v>
      </c>
      <c r="V430">
        <f t="shared" si="12"/>
        <v>1968.7807580455881</v>
      </c>
      <c r="W430">
        <f t="shared" si="13"/>
        <v>83394.326217384485</v>
      </c>
    </row>
    <row r="431" spans="1:23">
      <c r="A431">
        <v>103</v>
      </c>
      <c r="B431">
        <v>35</v>
      </c>
      <c r="C431">
        <v>1</v>
      </c>
      <c r="D431" t="s">
        <v>11</v>
      </c>
      <c r="E431">
        <v>2</v>
      </c>
      <c r="F431">
        <v>0</v>
      </c>
      <c r="G431">
        <v>1</v>
      </c>
      <c r="H431" t="s">
        <v>25</v>
      </c>
      <c r="I431" t="s">
        <v>14</v>
      </c>
      <c r="J431" t="s">
        <v>18</v>
      </c>
      <c r="K431">
        <v>1919</v>
      </c>
      <c r="L431">
        <v>9</v>
      </c>
      <c r="M431" t="s">
        <v>22</v>
      </c>
      <c r="N431" t="s">
        <v>16</v>
      </c>
      <c r="V431">
        <f t="shared" si="12"/>
        <v>1529.8908994184571</v>
      </c>
      <c r="W431">
        <f t="shared" si="13"/>
        <v>151405.89215537725</v>
      </c>
    </row>
    <row r="432" spans="1:23">
      <c r="A432">
        <v>785</v>
      </c>
      <c r="B432">
        <v>35</v>
      </c>
      <c r="C432">
        <v>1</v>
      </c>
      <c r="D432" t="s">
        <v>11</v>
      </c>
      <c r="E432">
        <v>1</v>
      </c>
      <c r="F432">
        <v>0</v>
      </c>
      <c r="G432">
        <v>0</v>
      </c>
      <c r="H432" t="s">
        <v>12</v>
      </c>
      <c r="I432" t="s">
        <v>26</v>
      </c>
      <c r="J432" t="s">
        <v>18</v>
      </c>
      <c r="K432">
        <v>1941</v>
      </c>
      <c r="L432">
        <v>18</v>
      </c>
      <c r="M432" t="s">
        <v>27</v>
      </c>
      <c r="N432" t="s">
        <v>16</v>
      </c>
      <c r="V432">
        <f t="shared" si="12"/>
        <v>2846.5604752998493</v>
      </c>
      <c r="W432">
        <f t="shared" si="13"/>
        <v>820039.7744252889</v>
      </c>
    </row>
    <row r="433" spans="1:23">
      <c r="A433">
        <v>625</v>
      </c>
      <c r="B433">
        <v>35</v>
      </c>
      <c r="C433">
        <v>1</v>
      </c>
      <c r="D433" t="s">
        <v>11</v>
      </c>
      <c r="E433">
        <v>2</v>
      </c>
      <c r="F433">
        <v>0</v>
      </c>
      <c r="G433">
        <v>0</v>
      </c>
      <c r="H433" t="s">
        <v>12</v>
      </c>
      <c r="I433" t="s">
        <v>13</v>
      </c>
      <c r="J433" t="s">
        <v>13</v>
      </c>
      <c r="K433">
        <v>1979</v>
      </c>
      <c r="L433">
        <v>15</v>
      </c>
      <c r="M433" t="s">
        <v>15</v>
      </c>
      <c r="N433" t="s">
        <v>16</v>
      </c>
      <c r="V433">
        <f t="shared" si="12"/>
        <v>2407.6706166727186</v>
      </c>
      <c r="W433">
        <f t="shared" si="13"/>
        <v>183758.49759856882</v>
      </c>
    </row>
    <row r="434" spans="1:23">
      <c r="A434">
        <v>232</v>
      </c>
      <c r="B434">
        <v>35</v>
      </c>
      <c r="C434">
        <v>1</v>
      </c>
      <c r="D434" t="s">
        <v>11</v>
      </c>
      <c r="E434">
        <v>2</v>
      </c>
      <c r="F434">
        <v>0</v>
      </c>
      <c r="G434">
        <v>0</v>
      </c>
      <c r="H434" t="s">
        <v>12</v>
      </c>
      <c r="I434" t="s">
        <v>18</v>
      </c>
      <c r="J434" t="s">
        <v>13</v>
      </c>
      <c r="K434">
        <v>2141</v>
      </c>
      <c r="L434">
        <v>12</v>
      </c>
      <c r="M434" t="s">
        <v>15</v>
      </c>
      <c r="N434" t="s">
        <v>16</v>
      </c>
      <c r="V434">
        <f t="shared" si="12"/>
        <v>1968.7807580455881</v>
      </c>
      <c r="W434">
        <f t="shared" si="13"/>
        <v>29659.467299352276</v>
      </c>
    </row>
    <row r="435" spans="1:23">
      <c r="A435">
        <v>654</v>
      </c>
      <c r="B435">
        <v>35</v>
      </c>
      <c r="C435">
        <v>1</v>
      </c>
      <c r="D435" t="s">
        <v>11</v>
      </c>
      <c r="E435">
        <v>2</v>
      </c>
      <c r="F435">
        <v>0</v>
      </c>
      <c r="G435">
        <v>0</v>
      </c>
      <c r="H435" t="s">
        <v>12</v>
      </c>
      <c r="I435" t="s">
        <v>14</v>
      </c>
      <c r="J435" t="s">
        <v>13</v>
      </c>
      <c r="K435">
        <v>2346</v>
      </c>
      <c r="L435">
        <v>24</v>
      </c>
      <c r="M435" t="s">
        <v>23</v>
      </c>
      <c r="N435" t="s">
        <v>16</v>
      </c>
      <c r="V435">
        <f t="shared" si="12"/>
        <v>3724.3401925541111</v>
      </c>
      <c r="W435">
        <f t="shared" si="13"/>
        <v>1899821.6864101042</v>
      </c>
    </row>
    <row r="436" spans="1:23">
      <c r="A436">
        <v>447</v>
      </c>
      <c r="B436">
        <v>35</v>
      </c>
      <c r="C436">
        <v>1</v>
      </c>
      <c r="D436" t="s">
        <v>11</v>
      </c>
      <c r="E436">
        <v>2</v>
      </c>
      <c r="F436">
        <v>0</v>
      </c>
      <c r="G436">
        <v>0</v>
      </c>
      <c r="H436" t="s">
        <v>12</v>
      </c>
      <c r="I436" t="s">
        <v>14</v>
      </c>
      <c r="J436" t="s">
        <v>18</v>
      </c>
      <c r="K436">
        <v>2576</v>
      </c>
      <c r="L436">
        <v>7</v>
      </c>
      <c r="M436" t="s">
        <v>15</v>
      </c>
      <c r="N436" t="s">
        <v>16</v>
      </c>
      <c r="V436">
        <f t="shared" si="12"/>
        <v>1237.2976603337033</v>
      </c>
      <c r="W436">
        <f t="shared" si="13"/>
        <v>1792123.9542280168</v>
      </c>
    </row>
    <row r="437" spans="1:23">
      <c r="A437">
        <v>453</v>
      </c>
      <c r="B437">
        <v>35</v>
      </c>
      <c r="C437">
        <v>1</v>
      </c>
      <c r="D437" t="s">
        <v>11</v>
      </c>
      <c r="E437">
        <v>3</v>
      </c>
      <c r="F437">
        <v>0</v>
      </c>
      <c r="G437">
        <v>0</v>
      </c>
      <c r="H437" t="s">
        <v>12</v>
      </c>
      <c r="I437" t="s">
        <v>14</v>
      </c>
      <c r="J437" t="s">
        <v>13</v>
      </c>
      <c r="K437">
        <v>2670</v>
      </c>
      <c r="L437">
        <v>24</v>
      </c>
      <c r="M437" t="s">
        <v>23</v>
      </c>
      <c r="N437" t="s">
        <v>16</v>
      </c>
      <c r="O437">
        <v>0</v>
      </c>
      <c r="V437">
        <f t="shared" si="12"/>
        <v>3724.3401925541111</v>
      </c>
      <c r="W437">
        <f t="shared" si="13"/>
        <v>1111633.2416350401</v>
      </c>
    </row>
    <row r="438" spans="1:23">
      <c r="A438">
        <v>256</v>
      </c>
      <c r="B438">
        <v>35</v>
      </c>
      <c r="C438">
        <v>1</v>
      </c>
      <c r="D438" t="s">
        <v>11</v>
      </c>
      <c r="E438">
        <v>1</v>
      </c>
      <c r="F438">
        <v>0</v>
      </c>
      <c r="G438">
        <v>0</v>
      </c>
      <c r="H438" t="s">
        <v>12</v>
      </c>
      <c r="I438" t="s">
        <v>14</v>
      </c>
      <c r="J438" t="s">
        <v>13</v>
      </c>
      <c r="K438">
        <v>2684</v>
      </c>
      <c r="L438">
        <v>24</v>
      </c>
      <c r="M438" t="s">
        <v>15</v>
      </c>
      <c r="N438" t="s">
        <v>16</v>
      </c>
      <c r="V438">
        <f t="shared" si="12"/>
        <v>3724.3401925541111</v>
      </c>
      <c r="W438">
        <f t="shared" si="13"/>
        <v>1082307.716243525</v>
      </c>
    </row>
    <row r="439" spans="1:23">
      <c r="A439">
        <v>138</v>
      </c>
      <c r="B439">
        <v>35</v>
      </c>
      <c r="C439">
        <v>1</v>
      </c>
      <c r="D439" t="s">
        <v>11</v>
      </c>
      <c r="E439">
        <v>2</v>
      </c>
      <c r="F439">
        <v>0</v>
      </c>
      <c r="G439">
        <v>0</v>
      </c>
      <c r="H439" t="s">
        <v>12</v>
      </c>
      <c r="I439" t="s">
        <v>13</v>
      </c>
      <c r="J439" t="s">
        <v>18</v>
      </c>
      <c r="K439">
        <v>2728</v>
      </c>
      <c r="L439">
        <v>15</v>
      </c>
      <c r="M439" t="s">
        <v>15</v>
      </c>
      <c r="N439" t="s">
        <v>16</v>
      </c>
      <c r="V439">
        <f t="shared" si="12"/>
        <v>2407.6706166727186</v>
      </c>
      <c r="W439">
        <f t="shared" si="13"/>
        <v>102610.91382283642</v>
      </c>
    </row>
    <row r="440" spans="1:23">
      <c r="A440">
        <v>688</v>
      </c>
      <c r="B440">
        <v>35</v>
      </c>
      <c r="C440">
        <v>1</v>
      </c>
      <c r="D440" t="s">
        <v>11</v>
      </c>
      <c r="E440">
        <v>2</v>
      </c>
      <c r="F440">
        <v>0</v>
      </c>
      <c r="G440">
        <v>0</v>
      </c>
      <c r="H440" t="s">
        <v>12</v>
      </c>
      <c r="I440" t="s">
        <v>18</v>
      </c>
      <c r="J440" t="s">
        <v>13</v>
      </c>
      <c r="K440">
        <v>2753</v>
      </c>
      <c r="L440">
        <v>9</v>
      </c>
      <c r="M440" t="s">
        <v>15</v>
      </c>
      <c r="N440" t="s">
        <v>16</v>
      </c>
      <c r="V440">
        <f t="shared" si="12"/>
        <v>1529.8908994184571</v>
      </c>
      <c r="W440">
        <f t="shared" si="13"/>
        <v>1495995.8719253908</v>
      </c>
    </row>
    <row r="441" spans="1:23">
      <c r="A441">
        <v>824</v>
      </c>
      <c r="B441">
        <v>35</v>
      </c>
      <c r="C441">
        <v>1</v>
      </c>
      <c r="D441" t="s">
        <v>11</v>
      </c>
      <c r="E441">
        <v>3</v>
      </c>
      <c r="F441">
        <v>0</v>
      </c>
      <c r="G441">
        <v>0</v>
      </c>
      <c r="H441" t="s">
        <v>12</v>
      </c>
      <c r="I441" t="s">
        <v>14</v>
      </c>
      <c r="J441" t="s">
        <v>13</v>
      </c>
      <c r="K441">
        <v>3780</v>
      </c>
      <c r="L441">
        <v>18</v>
      </c>
      <c r="M441" t="s">
        <v>22</v>
      </c>
      <c r="N441" t="s">
        <v>16</v>
      </c>
      <c r="V441">
        <f t="shared" si="12"/>
        <v>2846.5604752998493</v>
      </c>
      <c r="W441">
        <f t="shared" si="13"/>
        <v>871309.3462724433</v>
      </c>
    </row>
    <row r="442" spans="1:23">
      <c r="A442">
        <v>845</v>
      </c>
      <c r="B442">
        <v>35</v>
      </c>
      <c r="C442">
        <v>1</v>
      </c>
      <c r="D442" t="s">
        <v>11</v>
      </c>
      <c r="E442">
        <v>2</v>
      </c>
      <c r="F442">
        <v>0</v>
      </c>
      <c r="G442">
        <v>0</v>
      </c>
      <c r="H442" t="s">
        <v>12</v>
      </c>
      <c r="I442" t="s">
        <v>13</v>
      </c>
      <c r="J442" t="s">
        <v>18</v>
      </c>
      <c r="K442">
        <v>3976</v>
      </c>
      <c r="L442">
        <v>21</v>
      </c>
      <c r="M442" t="s">
        <v>22</v>
      </c>
      <c r="N442" t="s">
        <v>16</v>
      </c>
      <c r="V442">
        <f t="shared" si="12"/>
        <v>3285.45033392698</v>
      </c>
      <c r="W442">
        <f t="shared" si="13"/>
        <v>476858.8413135595</v>
      </c>
    </row>
    <row r="443" spans="1:23">
      <c r="A443">
        <v>253</v>
      </c>
      <c r="B443">
        <v>35</v>
      </c>
      <c r="C443">
        <v>1</v>
      </c>
      <c r="D443" t="s">
        <v>11</v>
      </c>
      <c r="E443">
        <v>2</v>
      </c>
      <c r="F443">
        <v>0</v>
      </c>
      <c r="G443">
        <v>0</v>
      </c>
      <c r="H443" t="s">
        <v>12</v>
      </c>
      <c r="I443" t="s">
        <v>18</v>
      </c>
      <c r="J443" t="s">
        <v>13</v>
      </c>
      <c r="K443">
        <v>4151</v>
      </c>
      <c r="L443">
        <v>24</v>
      </c>
      <c r="M443" t="s">
        <v>22</v>
      </c>
      <c r="N443" t="s">
        <v>16</v>
      </c>
      <c r="V443">
        <f t="shared" si="12"/>
        <v>3724.3401925541111</v>
      </c>
      <c r="W443">
        <f t="shared" si="13"/>
        <v>182038.59128976296</v>
      </c>
    </row>
    <row r="444" spans="1:23">
      <c r="A444">
        <v>737</v>
      </c>
      <c r="B444">
        <v>35</v>
      </c>
      <c r="C444">
        <v>1</v>
      </c>
      <c r="D444" t="s">
        <v>11</v>
      </c>
      <c r="E444">
        <v>1</v>
      </c>
      <c r="F444">
        <v>0</v>
      </c>
      <c r="G444">
        <v>0</v>
      </c>
      <c r="H444" t="s">
        <v>12</v>
      </c>
      <c r="I444" t="s">
        <v>18</v>
      </c>
      <c r="J444" t="s">
        <v>14</v>
      </c>
      <c r="K444">
        <v>4380</v>
      </c>
      <c r="L444">
        <v>18</v>
      </c>
      <c r="M444" t="s">
        <v>23</v>
      </c>
      <c r="N444" t="s">
        <v>16</v>
      </c>
      <c r="V444">
        <f t="shared" si="12"/>
        <v>2846.5604752998493</v>
      </c>
      <c r="W444">
        <f t="shared" si="13"/>
        <v>2351436.7759126243</v>
      </c>
    </row>
    <row r="445" spans="1:23">
      <c r="A445">
        <v>469</v>
      </c>
      <c r="B445">
        <v>35</v>
      </c>
      <c r="C445">
        <v>1</v>
      </c>
      <c r="D445" t="s">
        <v>11</v>
      </c>
      <c r="E445">
        <v>1</v>
      </c>
      <c r="F445">
        <v>0</v>
      </c>
      <c r="G445">
        <v>0</v>
      </c>
      <c r="H445" t="s">
        <v>12</v>
      </c>
      <c r="I445" t="s">
        <v>14</v>
      </c>
      <c r="J445" t="s">
        <v>13</v>
      </c>
      <c r="K445">
        <v>4679</v>
      </c>
      <c r="L445">
        <v>24</v>
      </c>
      <c r="M445" t="s">
        <v>23</v>
      </c>
      <c r="N445" t="s">
        <v>16</v>
      </c>
      <c r="V445">
        <f t="shared" si="12"/>
        <v>3724.3401925541111</v>
      </c>
      <c r="W445">
        <f t="shared" si="13"/>
        <v>911375.34795262164</v>
      </c>
    </row>
    <row r="446" spans="1:23">
      <c r="A446">
        <v>415</v>
      </c>
      <c r="B446">
        <v>35</v>
      </c>
      <c r="C446">
        <v>1</v>
      </c>
      <c r="D446" t="s">
        <v>11</v>
      </c>
      <c r="E446">
        <v>2</v>
      </c>
      <c r="F446">
        <v>0</v>
      </c>
      <c r="G446">
        <v>0</v>
      </c>
      <c r="H446" t="s">
        <v>12</v>
      </c>
      <c r="I446" t="s">
        <v>14</v>
      </c>
      <c r="J446" t="s">
        <v>13</v>
      </c>
      <c r="K446">
        <v>5842</v>
      </c>
      <c r="L446">
        <v>36</v>
      </c>
      <c r="M446" t="s">
        <v>23</v>
      </c>
      <c r="N446" t="s">
        <v>16</v>
      </c>
      <c r="V446">
        <f t="shared" si="12"/>
        <v>5479.899627062634</v>
      </c>
      <c r="W446">
        <f t="shared" si="13"/>
        <v>131116.68008137957</v>
      </c>
    </row>
    <row r="447" spans="1:23">
      <c r="A447">
        <v>7</v>
      </c>
      <c r="B447">
        <v>35</v>
      </c>
      <c r="C447">
        <v>1</v>
      </c>
      <c r="D447" t="s">
        <v>11</v>
      </c>
      <c r="E447">
        <v>3</v>
      </c>
      <c r="F447">
        <v>0</v>
      </c>
      <c r="G447">
        <v>1</v>
      </c>
      <c r="H447" t="s">
        <v>25</v>
      </c>
      <c r="I447" t="s">
        <v>14</v>
      </c>
      <c r="J447" t="s">
        <v>18</v>
      </c>
      <c r="K447">
        <v>6948</v>
      </c>
      <c r="L447">
        <v>36</v>
      </c>
      <c r="M447" t="s">
        <v>23</v>
      </c>
      <c r="N447" t="s">
        <v>16</v>
      </c>
      <c r="V447">
        <f t="shared" si="12"/>
        <v>5479.899627062634</v>
      </c>
      <c r="W447">
        <f t="shared" si="13"/>
        <v>2155318.7050188333</v>
      </c>
    </row>
    <row r="448" spans="1:23">
      <c r="A448">
        <v>411</v>
      </c>
      <c r="B448">
        <v>35</v>
      </c>
      <c r="C448">
        <v>1</v>
      </c>
      <c r="D448" t="s">
        <v>11</v>
      </c>
      <c r="E448">
        <v>3</v>
      </c>
      <c r="F448">
        <v>0</v>
      </c>
      <c r="G448">
        <v>0</v>
      </c>
      <c r="H448" t="s">
        <v>12</v>
      </c>
      <c r="I448" t="s">
        <v>14</v>
      </c>
      <c r="J448" t="s">
        <v>13</v>
      </c>
      <c r="K448">
        <v>7253</v>
      </c>
      <c r="L448">
        <v>33</v>
      </c>
      <c r="M448" t="s">
        <v>23</v>
      </c>
      <c r="N448" t="s">
        <v>16</v>
      </c>
      <c r="V448">
        <f t="shared" si="12"/>
        <v>5041.0097684355032</v>
      </c>
      <c r="W448">
        <f t="shared" si="13"/>
        <v>4892900.7845367556</v>
      </c>
    </row>
    <row r="449" spans="1:23">
      <c r="A449">
        <v>549</v>
      </c>
      <c r="B449">
        <v>35</v>
      </c>
      <c r="C449">
        <v>1</v>
      </c>
      <c r="D449" t="s">
        <v>11</v>
      </c>
      <c r="E449">
        <v>2</v>
      </c>
      <c r="F449">
        <v>1</v>
      </c>
      <c r="G449">
        <v>0</v>
      </c>
      <c r="H449" t="s">
        <v>21</v>
      </c>
      <c r="I449" t="s">
        <v>13</v>
      </c>
      <c r="J449" t="s">
        <v>13</v>
      </c>
      <c r="K449">
        <v>8858</v>
      </c>
      <c r="L449">
        <v>48</v>
      </c>
      <c r="M449" t="s">
        <v>23</v>
      </c>
      <c r="N449" t="s">
        <v>16</v>
      </c>
      <c r="V449">
        <f t="shared" si="12"/>
        <v>7235.4590615711577</v>
      </c>
      <c r="W449">
        <f t="shared" si="13"/>
        <v>2632639.0968775484</v>
      </c>
    </row>
    <row r="450" spans="1:23">
      <c r="A450">
        <v>5</v>
      </c>
      <c r="B450">
        <v>35</v>
      </c>
      <c r="C450">
        <v>1</v>
      </c>
      <c r="D450" t="s">
        <v>11</v>
      </c>
      <c r="E450">
        <v>1</v>
      </c>
      <c r="F450">
        <v>1</v>
      </c>
      <c r="G450">
        <v>0</v>
      </c>
      <c r="H450" t="s">
        <v>21</v>
      </c>
      <c r="I450" t="s">
        <v>13</v>
      </c>
      <c r="J450" t="s">
        <v>13</v>
      </c>
      <c r="K450">
        <v>9055</v>
      </c>
      <c r="L450">
        <v>36</v>
      </c>
      <c r="M450" t="s">
        <v>20</v>
      </c>
      <c r="N450" t="s">
        <v>16</v>
      </c>
      <c r="V450">
        <f t="shared" si="12"/>
        <v>5479.899627062634</v>
      </c>
      <c r="W450">
        <f t="shared" si="13"/>
        <v>12781342.676576894</v>
      </c>
    </row>
    <row r="451" spans="1:23">
      <c r="A451">
        <v>759</v>
      </c>
      <c r="B451">
        <v>35</v>
      </c>
      <c r="C451">
        <v>1</v>
      </c>
      <c r="D451" t="s">
        <v>11</v>
      </c>
      <c r="E451">
        <v>2</v>
      </c>
      <c r="F451">
        <v>0</v>
      </c>
      <c r="G451">
        <v>0</v>
      </c>
      <c r="H451" t="s">
        <v>12</v>
      </c>
      <c r="I451" t="s">
        <v>14</v>
      </c>
      <c r="J451" t="s">
        <v>14</v>
      </c>
      <c r="K451">
        <v>691</v>
      </c>
      <c r="L451">
        <v>12</v>
      </c>
      <c r="M451" t="s">
        <v>23</v>
      </c>
      <c r="N451" t="s">
        <v>19</v>
      </c>
      <c r="V451">
        <f t="shared" ref="V451:V514" si="14">T$10+L451*U$10</f>
        <v>1968.7807580455881</v>
      </c>
      <c r="W451">
        <f t="shared" ref="W451:W514" si="15">(V451-K451)^2</f>
        <v>1632723.6656315576</v>
      </c>
    </row>
    <row r="452" spans="1:23">
      <c r="A452">
        <v>963</v>
      </c>
      <c r="B452">
        <v>35</v>
      </c>
      <c r="C452">
        <v>1</v>
      </c>
      <c r="D452" t="s">
        <v>11</v>
      </c>
      <c r="E452">
        <v>2</v>
      </c>
      <c r="F452">
        <v>0</v>
      </c>
      <c r="G452">
        <v>0</v>
      </c>
      <c r="H452" t="s">
        <v>12</v>
      </c>
      <c r="I452" t="s">
        <v>24</v>
      </c>
      <c r="J452" t="s">
        <v>13</v>
      </c>
      <c r="K452">
        <v>2397</v>
      </c>
      <c r="L452">
        <v>24</v>
      </c>
      <c r="M452" t="s">
        <v>15</v>
      </c>
      <c r="N452" t="s">
        <v>19</v>
      </c>
      <c r="V452">
        <f t="shared" si="14"/>
        <v>3724.3401925541111</v>
      </c>
      <c r="W452">
        <f t="shared" si="15"/>
        <v>1761831.9867695847</v>
      </c>
    </row>
    <row r="453" spans="1:23">
      <c r="A453">
        <v>457</v>
      </c>
      <c r="B453">
        <v>35</v>
      </c>
      <c r="C453">
        <v>1</v>
      </c>
      <c r="D453" t="s">
        <v>11</v>
      </c>
      <c r="E453">
        <v>2</v>
      </c>
      <c r="F453">
        <v>1</v>
      </c>
      <c r="G453">
        <v>0</v>
      </c>
      <c r="H453" t="s">
        <v>21</v>
      </c>
      <c r="I453" t="s">
        <v>14</v>
      </c>
      <c r="J453" t="s">
        <v>14</v>
      </c>
      <c r="K453">
        <v>3386</v>
      </c>
      <c r="L453">
        <v>12</v>
      </c>
      <c r="M453" t="s">
        <v>23</v>
      </c>
      <c r="N453" t="s">
        <v>19</v>
      </c>
      <c r="V453">
        <f t="shared" si="14"/>
        <v>1968.7807580455881</v>
      </c>
      <c r="W453">
        <f t="shared" si="15"/>
        <v>2008510.3797658379</v>
      </c>
    </row>
    <row r="454" spans="1:23">
      <c r="A454">
        <v>638</v>
      </c>
      <c r="B454">
        <v>34</v>
      </c>
      <c r="C454">
        <v>0</v>
      </c>
      <c r="D454" t="s">
        <v>17</v>
      </c>
      <c r="E454">
        <v>2</v>
      </c>
      <c r="F454">
        <v>0</v>
      </c>
      <c r="G454">
        <v>0</v>
      </c>
      <c r="H454" t="s">
        <v>12</v>
      </c>
      <c r="I454" t="s">
        <v>14</v>
      </c>
      <c r="J454" t="s">
        <v>13</v>
      </c>
      <c r="K454">
        <v>1493</v>
      </c>
      <c r="L454">
        <v>12</v>
      </c>
      <c r="M454" t="s">
        <v>15</v>
      </c>
      <c r="N454" t="s">
        <v>16</v>
      </c>
      <c r="O454">
        <v>1</v>
      </c>
      <c r="V454">
        <f t="shared" si="14"/>
        <v>1968.7807580455881</v>
      </c>
      <c r="W454">
        <f t="shared" si="15"/>
        <v>226367.32972643443</v>
      </c>
    </row>
    <row r="455" spans="1:23">
      <c r="A455">
        <v>327</v>
      </c>
      <c r="B455">
        <v>34</v>
      </c>
      <c r="C455">
        <v>0</v>
      </c>
      <c r="D455" t="s">
        <v>17</v>
      </c>
      <c r="E455">
        <v>2</v>
      </c>
      <c r="F455">
        <v>0</v>
      </c>
      <c r="G455">
        <v>0</v>
      </c>
      <c r="H455" t="s">
        <v>12</v>
      </c>
      <c r="I455" t="s">
        <v>26</v>
      </c>
      <c r="J455" t="s">
        <v>13</v>
      </c>
      <c r="K455">
        <v>1525</v>
      </c>
      <c r="L455">
        <v>24</v>
      </c>
      <c r="M455" t="s">
        <v>23</v>
      </c>
      <c r="N455" t="s">
        <v>16</v>
      </c>
      <c r="V455">
        <f t="shared" si="14"/>
        <v>3724.3401925541111</v>
      </c>
      <c r="W455">
        <f t="shared" si="15"/>
        <v>4837097.2825839547</v>
      </c>
    </row>
    <row r="456" spans="1:23">
      <c r="A456">
        <v>462</v>
      </c>
      <c r="B456">
        <v>34</v>
      </c>
      <c r="C456">
        <v>0</v>
      </c>
      <c r="D456" t="s">
        <v>17</v>
      </c>
      <c r="E456">
        <v>3</v>
      </c>
      <c r="F456">
        <v>0</v>
      </c>
      <c r="G456">
        <v>1</v>
      </c>
      <c r="H456" t="s">
        <v>25</v>
      </c>
      <c r="I456" t="s">
        <v>14</v>
      </c>
      <c r="J456" t="s">
        <v>18</v>
      </c>
      <c r="K456">
        <v>3017</v>
      </c>
      <c r="L456">
        <v>12</v>
      </c>
      <c r="M456" t="s">
        <v>22</v>
      </c>
      <c r="N456" t="s">
        <v>16</v>
      </c>
      <c r="V456">
        <f t="shared" si="14"/>
        <v>1968.7807580455881</v>
      </c>
      <c r="W456">
        <f t="shared" si="15"/>
        <v>1098763.579203482</v>
      </c>
    </row>
    <row r="457" spans="1:23">
      <c r="A457">
        <v>910</v>
      </c>
      <c r="B457">
        <v>34</v>
      </c>
      <c r="C457">
        <v>0</v>
      </c>
      <c r="D457" t="s">
        <v>17</v>
      </c>
      <c r="E457">
        <v>2</v>
      </c>
      <c r="F457">
        <v>0</v>
      </c>
      <c r="G457">
        <v>0</v>
      </c>
      <c r="H457" t="s">
        <v>12</v>
      </c>
      <c r="I457" t="s">
        <v>14</v>
      </c>
      <c r="J457" t="s">
        <v>13</v>
      </c>
      <c r="K457">
        <v>4454</v>
      </c>
      <c r="L457">
        <v>36</v>
      </c>
      <c r="M457" t="s">
        <v>15</v>
      </c>
      <c r="N457" t="s">
        <v>16</v>
      </c>
      <c r="V457">
        <f t="shared" si="14"/>
        <v>5479.899627062634</v>
      </c>
      <c r="W457">
        <f t="shared" si="15"/>
        <v>1052470.0448072515</v>
      </c>
    </row>
    <row r="458" spans="1:23">
      <c r="A458">
        <v>195</v>
      </c>
      <c r="B458">
        <v>34</v>
      </c>
      <c r="C458">
        <v>0</v>
      </c>
      <c r="D458" t="s">
        <v>17</v>
      </c>
      <c r="E458">
        <v>3</v>
      </c>
      <c r="F458">
        <v>0</v>
      </c>
      <c r="G458">
        <v>0</v>
      </c>
      <c r="H458" t="s">
        <v>12</v>
      </c>
      <c r="I458" t="s">
        <v>14</v>
      </c>
      <c r="J458" t="s">
        <v>18</v>
      </c>
      <c r="K458">
        <v>1501</v>
      </c>
      <c r="L458">
        <v>9</v>
      </c>
      <c r="M458" t="s">
        <v>20</v>
      </c>
      <c r="N458" t="s">
        <v>19</v>
      </c>
      <c r="V458">
        <f t="shared" si="14"/>
        <v>1529.8908994184571</v>
      </c>
      <c r="W458">
        <f t="shared" si="15"/>
        <v>834.68406920740699</v>
      </c>
    </row>
    <row r="459" spans="1:23">
      <c r="A459">
        <v>602</v>
      </c>
      <c r="B459">
        <v>34</v>
      </c>
      <c r="C459">
        <v>0</v>
      </c>
      <c r="D459" t="s">
        <v>17</v>
      </c>
      <c r="E459">
        <v>1</v>
      </c>
      <c r="F459">
        <v>1</v>
      </c>
      <c r="G459">
        <v>0</v>
      </c>
      <c r="H459" t="s">
        <v>21</v>
      </c>
      <c r="I459" t="s">
        <v>14</v>
      </c>
      <c r="J459" t="s">
        <v>18</v>
      </c>
      <c r="K459">
        <v>1837</v>
      </c>
      <c r="L459">
        <v>24</v>
      </c>
      <c r="M459" t="s">
        <v>20</v>
      </c>
      <c r="N459" t="s">
        <v>19</v>
      </c>
      <c r="V459">
        <f t="shared" si="14"/>
        <v>3724.3401925541111</v>
      </c>
      <c r="W459">
        <f t="shared" si="15"/>
        <v>3562053.0024301894</v>
      </c>
    </row>
    <row r="460" spans="1:23">
      <c r="A460">
        <v>446</v>
      </c>
      <c r="B460">
        <v>34</v>
      </c>
      <c r="C460">
        <v>0</v>
      </c>
      <c r="D460" t="s">
        <v>17</v>
      </c>
      <c r="E460">
        <v>2</v>
      </c>
      <c r="F460">
        <v>0</v>
      </c>
      <c r="G460">
        <v>0</v>
      </c>
      <c r="H460" t="s">
        <v>12</v>
      </c>
      <c r="I460" t="s">
        <v>14</v>
      </c>
      <c r="J460" t="s">
        <v>14</v>
      </c>
      <c r="K460">
        <v>1842</v>
      </c>
      <c r="L460">
        <v>36</v>
      </c>
      <c r="M460" t="s">
        <v>23</v>
      </c>
      <c r="N460" t="s">
        <v>19</v>
      </c>
      <c r="V460">
        <f t="shared" si="14"/>
        <v>5479.899627062634</v>
      </c>
      <c r="W460">
        <f t="shared" si="15"/>
        <v>13234313.696582451</v>
      </c>
    </row>
    <row r="461" spans="1:23">
      <c r="A461">
        <v>172</v>
      </c>
      <c r="B461">
        <v>34</v>
      </c>
      <c r="C461">
        <v>0</v>
      </c>
      <c r="D461" t="s">
        <v>17</v>
      </c>
      <c r="E461">
        <v>3</v>
      </c>
      <c r="F461">
        <v>0</v>
      </c>
      <c r="G461">
        <v>0</v>
      </c>
      <c r="H461" t="s">
        <v>12</v>
      </c>
      <c r="I461" t="s">
        <v>14</v>
      </c>
      <c r="J461" t="s">
        <v>18</v>
      </c>
      <c r="K461">
        <v>2064</v>
      </c>
      <c r="L461">
        <v>24</v>
      </c>
      <c r="M461" t="s">
        <v>22</v>
      </c>
      <c r="N461" t="s">
        <v>19</v>
      </c>
      <c r="V461">
        <f t="shared" si="14"/>
        <v>3724.3401925541111</v>
      </c>
      <c r="W461">
        <f t="shared" si="15"/>
        <v>2756729.5550106228</v>
      </c>
    </row>
    <row r="462" spans="1:23">
      <c r="A462">
        <v>991</v>
      </c>
      <c r="B462">
        <v>34</v>
      </c>
      <c r="C462">
        <v>1</v>
      </c>
      <c r="D462" t="s">
        <v>11</v>
      </c>
      <c r="E462">
        <v>1</v>
      </c>
      <c r="F462">
        <v>0</v>
      </c>
      <c r="G462">
        <v>0</v>
      </c>
      <c r="H462" t="s">
        <v>12</v>
      </c>
      <c r="I462" t="s">
        <v>18</v>
      </c>
      <c r="J462" t="s">
        <v>13</v>
      </c>
      <c r="K462">
        <v>1569</v>
      </c>
      <c r="L462">
        <v>15</v>
      </c>
      <c r="M462" t="s">
        <v>15</v>
      </c>
      <c r="N462" t="s">
        <v>16</v>
      </c>
      <c r="V462">
        <f t="shared" si="14"/>
        <v>2407.6706166727186</v>
      </c>
      <c r="W462">
        <f t="shared" si="15"/>
        <v>703368.40327019803</v>
      </c>
    </row>
    <row r="463" spans="1:23">
      <c r="A463">
        <v>423</v>
      </c>
      <c r="B463">
        <v>34</v>
      </c>
      <c r="C463">
        <v>1</v>
      </c>
      <c r="D463" t="s">
        <v>11</v>
      </c>
      <c r="E463">
        <v>3</v>
      </c>
      <c r="F463">
        <v>0</v>
      </c>
      <c r="G463">
        <v>0</v>
      </c>
      <c r="H463" t="s">
        <v>12</v>
      </c>
      <c r="I463" t="s">
        <v>18</v>
      </c>
      <c r="J463" t="s">
        <v>13</v>
      </c>
      <c r="K463">
        <v>1591</v>
      </c>
      <c r="L463">
        <v>21</v>
      </c>
      <c r="M463" t="s">
        <v>22</v>
      </c>
      <c r="N463" t="s">
        <v>16</v>
      </c>
      <c r="V463">
        <f t="shared" si="14"/>
        <v>3285.45033392698</v>
      </c>
      <c r="W463">
        <f t="shared" si="15"/>
        <v>2871161.9341452541</v>
      </c>
    </row>
    <row r="464" spans="1:23">
      <c r="A464">
        <v>348</v>
      </c>
      <c r="B464">
        <v>34</v>
      </c>
      <c r="C464">
        <v>1</v>
      </c>
      <c r="D464" t="s">
        <v>11</v>
      </c>
      <c r="E464">
        <v>1</v>
      </c>
      <c r="F464">
        <v>0</v>
      </c>
      <c r="G464">
        <v>0</v>
      </c>
      <c r="H464" t="s">
        <v>12</v>
      </c>
      <c r="I464" t="s">
        <v>18</v>
      </c>
      <c r="J464" t="s">
        <v>13</v>
      </c>
      <c r="K464">
        <v>1743</v>
      </c>
      <c r="L464">
        <v>6</v>
      </c>
      <c r="M464" t="s">
        <v>27</v>
      </c>
      <c r="N464" t="s">
        <v>16</v>
      </c>
      <c r="V464">
        <f t="shared" si="14"/>
        <v>1091.0010407913264</v>
      </c>
      <c r="W464">
        <f t="shared" si="15"/>
        <v>425102.64280919358</v>
      </c>
    </row>
    <row r="465" spans="1:23">
      <c r="A465">
        <v>128</v>
      </c>
      <c r="B465">
        <v>34</v>
      </c>
      <c r="C465">
        <v>1</v>
      </c>
      <c r="D465" t="s">
        <v>11</v>
      </c>
      <c r="E465">
        <v>3</v>
      </c>
      <c r="F465">
        <v>0</v>
      </c>
      <c r="G465">
        <v>0</v>
      </c>
      <c r="H465" t="s">
        <v>12</v>
      </c>
      <c r="I465" t="s">
        <v>14</v>
      </c>
      <c r="J465" t="s">
        <v>18</v>
      </c>
      <c r="K465">
        <v>1860</v>
      </c>
      <c r="L465">
        <v>12</v>
      </c>
      <c r="M465" t="s">
        <v>23</v>
      </c>
      <c r="N465" t="s">
        <v>16</v>
      </c>
      <c r="V465">
        <f t="shared" si="14"/>
        <v>1968.7807580455881</v>
      </c>
      <c r="W465">
        <f t="shared" si="15"/>
        <v>11833.253320972774</v>
      </c>
    </row>
    <row r="466" spans="1:23">
      <c r="A466">
        <v>159</v>
      </c>
      <c r="B466">
        <v>34</v>
      </c>
      <c r="C466">
        <v>1</v>
      </c>
      <c r="D466" t="s">
        <v>11</v>
      </c>
      <c r="E466">
        <v>1</v>
      </c>
      <c r="F466">
        <v>0</v>
      </c>
      <c r="G466">
        <v>0</v>
      </c>
      <c r="H466" t="s">
        <v>12</v>
      </c>
      <c r="I466" t="s">
        <v>13</v>
      </c>
      <c r="J466" t="s">
        <v>13</v>
      </c>
      <c r="K466">
        <v>1898</v>
      </c>
      <c r="L466">
        <v>6</v>
      </c>
      <c r="M466" t="s">
        <v>15</v>
      </c>
      <c r="N466" t="s">
        <v>16</v>
      </c>
      <c r="V466">
        <f t="shared" si="14"/>
        <v>1091.0010407913264</v>
      </c>
      <c r="W466">
        <f t="shared" si="15"/>
        <v>651247.32016388234</v>
      </c>
    </row>
    <row r="467" spans="1:23">
      <c r="A467">
        <v>464</v>
      </c>
      <c r="B467">
        <v>34</v>
      </c>
      <c r="C467">
        <v>1</v>
      </c>
      <c r="D467" t="s">
        <v>11</v>
      </c>
      <c r="E467">
        <v>2</v>
      </c>
      <c r="F467">
        <v>0</v>
      </c>
      <c r="G467">
        <v>0</v>
      </c>
      <c r="H467" t="s">
        <v>12</v>
      </c>
      <c r="I467" t="s">
        <v>14</v>
      </c>
      <c r="J467" t="s">
        <v>13</v>
      </c>
      <c r="K467">
        <v>1950</v>
      </c>
      <c r="L467">
        <v>18</v>
      </c>
      <c r="M467" t="s">
        <v>27</v>
      </c>
      <c r="N467" t="s">
        <v>16</v>
      </c>
      <c r="V467">
        <f t="shared" si="14"/>
        <v>2846.5604752998493</v>
      </c>
      <c r="W467">
        <f t="shared" si="15"/>
        <v>803820.68586989166</v>
      </c>
    </row>
    <row r="468" spans="1:23">
      <c r="A468">
        <v>376</v>
      </c>
      <c r="B468">
        <v>34</v>
      </c>
      <c r="C468">
        <v>1</v>
      </c>
      <c r="D468" t="s">
        <v>11</v>
      </c>
      <c r="E468">
        <v>2</v>
      </c>
      <c r="F468">
        <v>0</v>
      </c>
      <c r="G468">
        <v>0</v>
      </c>
      <c r="H468" t="s">
        <v>12</v>
      </c>
      <c r="I468" t="s">
        <v>14</v>
      </c>
      <c r="J468" t="s">
        <v>13</v>
      </c>
      <c r="K468">
        <v>2320</v>
      </c>
      <c r="L468">
        <v>18</v>
      </c>
      <c r="M468" t="s">
        <v>15</v>
      </c>
      <c r="N468" t="s">
        <v>16</v>
      </c>
      <c r="O468">
        <v>1</v>
      </c>
      <c r="V468">
        <f t="shared" si="14"/>
        <v>2846.5604752998493</v>
      </c>
      <c r="W468">
        <f t="shared" si="15"/>
        <v>277265.93414800317</v>
      </c>
    </row>
    <row r="469" spans="1:23">
      <c r="A469">
        <v>28</v>
      </c>
      <c r="B469">
        <v>34</v>
      </c>
      <c r="C469">
        <v>1</v>
      </c>
      <c r="D469" t="s">
        <v>11</v>
      </c>
      <c r="E469">
        <v>2</v>
      </c>
      <c r="F469">
        <v>0</v>
      </c>
      <c r="G469">
        <v>0</v>
      </c>
      <c r="H469" t="s">
        <v>12</v>
      </c>
      <c r="I469" t="s">
        <v>14</v>
      </c>
      <c r="J469" t="s">
        <v>18</v>
      </c>
      <c r="K469">
        <v>2415</v>
      </c>
      <c r="L469">
        <v>7</v>
      </c>
      <c r="M469" t="s">
        <v>15</v>
      </c>
      <c r="N469" t="s">
        <v>16</v>
      </c>
      <c r="V469">
        <f t="shared" si="14"/>
        <v>1237.2976603337033</v>
      </c>
      <c r="W469">
        <f t="shared" si="15"/>
        <v>1386982.8008554692</v>
      </c>
    </row>
    <row r="470" spans="1:23">
      <c r="A470">
        <v>567</v>
      </c>
      <c r="B470">
        <v>34</v>
      </c>
      <c r="C470">
        <v>1</v>
      </c>
      <c r="D470" t="s">
        <v>11</v>
      </c>
      <c r="E470">
        <v>2</v>
      </c>
      <c r="F470">
        <v>0</v>
      </c>
      <c r="G470">
        <v>0</v>
      </c>
      <c r="H470" t="s">
        <v>12</v>
      </c>
      <c r="I470" t="s">
        <v>26</v>
      </c>
      <c r="J470" t="s">
        <v>13</v>
      </c>
      <c r="K470">
        <v>2578</v>
      </c>
      <c r="L470">
        <v>24</v>
      </c>
      <c r="M470" t="s">
        <v>15</v>
      </c>
      <c r="N470" t="s">
        <v>16</v>
      </c>
      <c r="V470">
        <f t="shared" si="14"/>
        <v>3724.3401925541111</v>
      </c>
      <c r="W470">
        <f t="shared" si="15"/>
        <v>1314095.8370649966</v>
      </c>
    </row>
    <row r="471" spans="1:23">
      <c r="A471">
        <v>97</v>
      </c>
      <c r="B471">
        <v>34</v>
      </c>
      <c r="C471">
        <v>1</v>
      </c>
      <c r="D471" t="s">
        <v>11</v>
      </c>
      <c r="E471">
        <v>2</v>
      </c>
      <c r="F471">
        <v>0</v>
      </c>
      <c r="G471">
        <v>0</v>
      </c>
      <c r="H471" t="s">
        <v>12</v>
      </c>
      <c r="I471" t="s">
        <v>18</v>
      </c>
      <c r="J471" t="s">
        <v>18</v>
      </c>
      <c r="K471">
        <v>2622</v>
      </c>
      <c r="L471">
        <v>18</v>
      </c>
      <c r="M471" t="s">
        <v>27</v>
      </c>
      <c r="N471" t="s">
        <v>16</v>
      </c>
      <c r="V471">
        <f t="shared" si="14"/>
        <v>2846.5604752998493</v>
      </c>
      <c r="W471">
        <f t="shared" si="15"/>
        <v>50427.407066894208</v>
      </c>
    </row>
    <row r="472" spans="1:23">
      <c r="A472">
        <v>452</v>
      </c>
      <c r="B472">
        <v>34</v>
      </c>
      <c r="C472">
        <v>1</v>
      </c>
      <c r="D472" t="s">
        <v>11</v>
      </c>
      <c r="E472">
        <v>2</v>
      </c>
      <c r="F472">
        <v>0</v>
      </c>
      <c r="G472">
        <v>0</v>
      </c>
      <c r="H472" t="s">
        <v>12</v>
      </c>
      <c r="I472" t="s">
        <v>14</v>
      </c>
      <c r="J472" t="s">
        <v>13</v>
      </c>
      <c r="K472">
        <v>2759</v>
      </c>
      <c r="L472">
        <v>12</v>
      </c>
      <c r="M472" t="s">
        <v>22</v>
      </c>
      <c r="N472" t="s">
        <v>16</v>
      </c>
      <c r="V472">
        <f t="shared" si="14"/>
        <v>1968.7807580455881</v>
      </c>
      <c r="W472">
        <f t="shared" si="15"/>
        <v>624446.45035500545</v>
      </c>
    </row>
    <row r="473" spans="1:23">
      <c r="A473">
        <v>886</v>
      </c>
      <c r="B473">
        <v>34</v>
      </c>
      <c r="C473">
        <v>1</v>
      </c>
      <c r="D473" t="s">
        <v>11</v>
      </c>
      <c r="E473">
        <v>2</v>
      </c>
      <c r="F473">
        <v>0</v>
      </c>
      <c r="G473">
        <v>0</v>
      </c>
      <c r="H473" t="s">
        <v>12</v>
      </c>
      <c r="I473" t="s">
        <v>13</v>
      </c>
      <c r="J473" t="s">
        <v>18</v>
      </c>
      <c r="K473">
        <v>2825</v>
      </c>
      <c r="L473">
        <v>24</v>
      </c>
      <c r="M473" t="s">
        <v>27</v>
      </c>
      <c r="N473" t="s">
        <v>16</v>
      </c>
      <c r="V473">
        <f t="shared" si="14"/>
        <v>3724.3401925541111</v>
      </c>
      <c r="W473">
        <f t="shared" si="15"/>
        <v>808812.7819432657</v>
      </c>
    </row>
    <row r="474" spans="1:23">
      <c r="A474">
        <v>322</v>
      </c>
      <c r="B474">
        <v>34</v>
      </c>
      <c r="C474">
        <v>1</v>
      </c>
      <c r="D474" t="s">
        <v>11</v>
      </c>
      <c r="E474">
        <v>3</v>
      </c>
      <c r="F474">
        <v>1</v>
      </c>
      <c r="G474">
        <v>0</v>
      </c>
      <c r="H474" t="s">
        <v>21</v>
      </c>
      <c r="I474" t="s">
        <v>14</v>
      </c>
      <c r="J474" t="s">
        <v>14</v>
      </c>
      <c r="K474">
        <v>2910</v>
      </c>
      <c r="L474">
        <v>24</v>
      </c>
      <c r="M474" t="s">
        <v>23</v>
      </c>
      <c r="N474" t="s">
        <v>16</v>
      </c>
      <c r="V474">
        <f t="shared" si="14"/>
        <v>3724.3401925541111</v>
      </c>
      <c r="W474">
        <f t="shared" si="15"/>
        <v>663149.94920906681</v>
      </c>
    </row>
    <row r="475" spans="1:23">
      <c r="A475">
        <v>666</v>
      </c>
      <c r="B475">
        <v>34</v>
      </c>
      <c r="C475">
        <v>1</v>
      </c>
      <c r="D475" t="s">
        <v>11</v>
      </c>
      <c r="E475">
        <v>2</v>
      </c>
      <c r="F475">
        <v>0</v>
      </c>
      <c r="G475">
        <v>0</v>
      </c>
      <c r="H475" t="s">
        <v>12</v>
      </c>
      <c r="I475" t="s">
        <v>26</v>
      </c>
      <c r="J475" t="s">
        <v>18</v>
      </c>
      <c r="K475">
        <v>3496</v>
      </c>
      <c r="L475">
        <v>30</v>
      </c>
      <c r="M475" t="s">
        <v>22</v>
      </c>
      <c r="N475" t="s">
        <v>16</v>
      </c>
      <c r="V475">
        <f t="shared" si="14"/>
        <v>4602.1199098083725</v>
      </c>
      <c r="W475">
        <f t="shared" si="15"/>
        <v>1223501.2548744823</v>
      </c>
    </row>
    <row r="476" spans="1:23">
      <c r="A476">
        <v>893</v>
      </c>
      <c r="B476">
        <v>34</v>
      </c>
      <c r="C476">
        <v>1</v>
      </c>
      <c r="D476" t="s">
        <v>11</v>
      </c>
      <c r="E476">
        <v>2</v>
      </c>
      <c r="F476">
        <v>0</v>
      </c>
      <c r="G476">
        <v>0</v>
      </c>
      <c r="H476" t="s">
        <v>12</v>
      </c>
      <c r="I476" t="s">
        <v>14</v>
      </c>
      <c r="J476" t="s">
        <v>18</v>
      </c>
      <c r="K476">
        <v>5800</v>
      </c>
      <c r="L476">
        <v>36</v>
      </c>
      <c r="M476" t="s">
        <v>23</v>
      </c>
      <c r="N476" t="s">
        <v>16</v>
      </c>
      <c r="V476">
        <f t="shared" si="14"/>
        <v>5479.899627062634</v>
      </c>
      <c r="W476">
        <f t="shared" si="15"/>
        <v>102464.24875464082</v>
      </c>
    </row>
    <row r="477" spans="1:23">
      <c r="A477">
        <v>685</v>
      </c>
      <c r="B477">
        <v>34</v>
      </c>
      <c r="C477">
        <v>1</v>
      </c>
      <c r="D477" t="s">
        <v>11</v>
      </c>
      <c r="E477">
        <v>2</v>
      </c>
      <c r="F477">
        <v>1</v>
      </c>
      <c r="G477">
        <v>0</v>
      </c>
      <c r="H477" t="s">
        <v>21</v>
      </c>
      <c r="I477" t="s">
        <v>13</v>
      </c>
      <c r="J477" t="s">
        <v>13</v>
      </c>
      <c r="K477">
        <v>6527</v>
      </c>
      <c r="L477">
        <v>60</v>
      </c>
      <c r="M477" t="s">
        <v>23</v>
      </c>
      <c r="N477" t="s">
        <v>16</v>
      </c>
      <c r="V477">
        <f t="shared" si="14"/>
        <v>8991.0184960796814</v>
      </c>
      <c r="W477">
        <f t="shared" si="15"/>
        <v>6071387.1490227748</v>
      </c>
    </row>
    <row r="478" spans="1:23">
      <c r="A478">
        <v>888</v>
      </c>
      <c r="B478">
        <v>34</v>
      </c>
      <c r="C478">
        <v>1</v>
      </c>
      <c r="D478" t="s">
        <v>11</v>
      </c>
      <c r="E478">
        <v>3</v>
      </c>
      <c r="F478">
        <v>0</v>
      </c>
      <c r="G478">
        <v>0</v>
      </c>
      <c r="H478" t="s">
        <v>12</v>
      </c>
      <c r="I478" t="s">
        <v>14</v>
      </c>
      <c r="J478" t="s">
        <v>13</v>
      </c>
      <c r="K478">
        <v>6614</v>
      </c>
      <c r="L478">
        <v>36</v>
      </c>
      <c r="M478" t="s">
        <v>23</v>
      </c>
      <c r="N478" t="s">
        <v>16</v>
      </c>
      <c r="V478">
        <f t="shared" si="14"/>
        <v>5479.899627062634</v>
      </c>
      <c r="W478">
        <f t="shared" si="15"/>
        <v>1286183.6558966727</v>
      </c>
    </row>
    <row r="479" spans="1:23">
      <c r="A479">
        <v>720</v>
      </c>
      <c r="B479">
        <v>34</v>
      </c>
      <c r="C479">
        <v>1</v>
      </c>
      <c r="D479" t="s">
        <v>11</v>
      </c>
      <c r="E479">
        <v>3</v>
      </c>
      <c r="F479">
        <v>0</v>
      </c>
      <c r="G479">
        <v>0</v>
      </c>
      <c r="H479" t="s">
        <v>12</v>
      </c>
      <c r="I479" t="s">
        <v>14</v>
      </c>
      <c r="J479" t="s">
        <v>26</v>
      </c>
      <c r="K479">
        <v>1337</v>
      </c>
      <c r="L479">
        <v>9</v>
      </c>
      <c r="M479" t="s">
        <v>15</v>
      </c>
      <c r="N479" t="s">
        <v>19</v>
      </c>
      <c r="V479">
        <f t="shared" si="14"/>
        <v>1529.8908994184571</v>
      </c>
      <c r="W479">
        <f t="shared" si="15"/>
        <v>37206.899078461349</v>
      </c>
    </row>
    <row r="480" spans="1:23">
      <c r="A480">
        <v>543</v>
      </c>
      <c r="B480">
        <v>34</v>
      </c>
      <c r="C480">
        <v>1</v>
      </c>
      <c r="D480" t="s">
        <v>11</v>
      </c>
      <c r="E480">
        <v>1</v>
      </c>
      <c r="F480">
        <v>0</v>
      </c>
      <c r="G480">
        <v>0</v>
      </c>
      <c r="H480" t="s">
        <v>12</v>
      </c>
      <c r="I480" t="s">
        <v>14</v>
      </c>
      <c r="J480" t="s">
        <v>26</v>
      </c>
      <c r="K480">
        <v>2864</v>
      </c>
      <c r="L480">
        <v>18</v>
      </c>
      <c r="M480" t="s">
        <v>22</v>
      </c>
      <c r="N480" t="s">
        <v>19</v>
      </c>
      <c r="V480">
        <f t="shared" si="14"/>
        <v>2846.5604752998493</v>
      </c>
      <c r="W480">
        <f t="shared" si="15"/>
        <v>304.13702176716782</v>
      </c>
    </row>
    <row r="481" spans="1:23">
      <c r="A481">
        <v>191</v>
      </c>
      <c r="B481">
        <v>34</v>
      </c>
      <c r="C481">
        <v>1</v>
      </c>
      <c r="D481" t="s">
        <v>11</v>
      </c>
      <c r="E481">
        <v>1</v>
      </c>
      <c r="F481">
        <v>1</v>
      </c>
      <c r="G481">
        <v>0</v>
      </c>
      <c r="H481" t="s">
        <v>21</v>
      </c>
      <c r="I481" t="s">
        <v>18</v>
      </c>
      <c r="J481" t="s">
        <v>18</v>
      </c>
      <c r="K481">
        <v>3844</v>
      </c>
      <c r="L481">
        <v>48</v>
      </c>
      <c r="M481" t="s">
        <v>27</v>
      </c>
      <c r="N481" t="s">
        <v>19</v>
      </c>
      <c r="V481">
        <f t="shared" si="14"/>
        <v>7235.4590615711577</v>
      </c>
      <c r="W481">
        <f t="shared" si="15"/>
        <v>11501994.566313118</v>
      </c>
    </row>
    <row r="482" spans="1:23">
      <c r="A482">
        <v>76</v>
      </c>
      <c r="B482">
        <v>34</v>
      </c>
      <c r="C482">
        <v>1</v>
      </c>
      <c r="D482" t="s">
        <v>11</v>
      </c>
      <c r="E482">
        <v>2</v>
      </c>
      <c r="F482">
        <v>0</v>
      </c>
      <c r="G482">
        <v>0</v>
      </c>
      <c r="H482" t="s">
        <v>12</v>
      </c>
      <c r="I482" t="s">
        <v>14</v>
      </c>
      <c r="J482" t="s">
        <v>14</v>
      </c>
      <c r="K482">
        <v>3965</v>
      </c>
      <c r="L482">
        <v>42</v>
      </c>
      <c r="M482" t="s">
        <v>15</v>
      </c>
      <c r="N482" t="s">
        <v>19</v>
      </c>
      <c r="V482">
        <f t="shared" si="14"/>
        <v>6357.6793443168954</v>
      </c>
      <c r="W482">
        <f t="shared" si="15"/>
        <v>5724914.4447207283</v>
      </c>
    </row>
    <row r="483" spans="1:23">
      <c r="A483">
        <v>507</v>
      </c>
      <c r="B483">
        <v>34</v>
      </c>
      <c r="C483">
        <v>1</v>
      </c>
      <c r="D483" t="s">
        <v>11</v>
      </c>
      <c r="E483">
        <v>3</v>
      </c>
      <c r="F483">
        <v>0</v>
      </c>
      <c r="G483">
        <v>0</v>
      </c>
      <c r="H483" t="s">
        <v>12</v>
      </c>
      <c r="I483" t="s">
        <v>18</v>
      </c>
      <c r="J483" t="s">
        <v>18</v>
      </c>
      <c r="K483">
        <v>6850</v>
      </c>
      <c r="L483">
        <v>15</v>
      </c>
      <c r="M483" t="s">
        <v>23</v>
      </c>
      <c r="N483" t="s">
        <v>19</v>
      </c>
      <c r="V483">
        <f t="shared" si="14"/>
        <v>2407.6706166727186</v>
      </c>
      <c r="W483">
        <f t="shared" si="15"/>
        <v>19734290.349972948</v>
      </c>
    </row>
    <row r="484" spans="1:23">
      <c r="A484">
        <v>552</v>
      </c>
      <c r="B484">
        <v>34</v>
      </c>
      <c r="C484">
        <v>1</v>
      </c>
      <c r="D484" t="s">
        <v>11</v>
      </c>
      <c r="E484">
        <v>2</v>
      </c>
      <c r="F484">
        <v>0</v>
      </c>
      <c r="G484">
        <v>0</v>
      </c>
      <c r="H484" t="s">
        <v>12</v>
      </c>
      <c r="I484" t="s">
        <v>14</v>
      </c>
      <c r="J484" t="s">
        <v>14</v>
      </c>
      <c r="K484">
        <v>6999</v>
      </c>
      <c r="L484">
        <v>48</v>
      </c>
      <c r="M484" t="s">
        <v>15</v>
      </c>
      <c r="N484" t="s">
        <v>19</v>
      </c>
      <c r="V484">
        <f t="shared" si="14"/>
        <v>7235.4590615711577</v>
      </c>
      <c r="W484">
        <f t="shared" si="15"/>
        <v>55912.887799112541</v>
      </c>
    </row>
    <row r="485" spans="1:23">
      <c r="A485">
        <v>274</v>
      </c>
      <c r="B485">
        <v>34</v>
      </c>
      <c r="C485">
        <v>1</v>
      </c>
      <c r="D485" t="s">
        <v>11</v>
      </c>
      <c r="E485">
        <v>1</v>
      </c>
      <c r="F485">
        <v>0</v>
      </c>
      <c r="G485">
        <v>0</v>
      </c>
      <c r="H485" t="s">
        <v>12</v>
      </c>
      <c r="I485" t="s">
        <v>14</v>
      </c>
      <c r="J485" t="s">
        <v>14</v>
      </c>
      <c r="K485">
        <v>11998</v>
      </c>
      <c r="L485">
        <v>30</v>
      </c>
      <c r="M485" t="s">
        <v>29</v>
      </c>
      <c r="N485" t="s">
        <v>19</v>
      </c>
      <c r="V485">
        <f t="shared" si="14"/>
        <v>4602.1199098083725</v>
      </c>
      <c r="W485">
        <f t="shared" si="15"/>
        <v>54699042.308492914</v>
      </c>
    </row>
    <row r="486" spans="1:23">
      <c r="A486">
        <v>34</v>
      </c>
      <c r="B486">
        <v>33</v>
      </c>
      <c r="C486">
        <v>0</v>
      </c>
      <c r="D486" t="s">
        <v>17</v>
      </c>
      <c r="E486">
        <v>3</v>
      </c>
      <c r="F486">
        <v>0</v>
      </c>
      <c r="G486">
        <v>0</v>
      </c>
      <c r="H486" t="s">
        <v>12</v>
      </c>
      <c r="I486" t="s">
        <v>14</v>
      </c>
      <c r="J486" t="s">
        <v>26</v>
      </c>
      <c r="K486">
        <v>1474</v>
      </c>
      <c r="L486">
        <v>12</v>
      </c>
      <c r="M486" t="s">
        <v>22</v>
      </c>
      <c r="N486" t="s">
        <v>16</v>
      </c>
      <c r="V486">
        <f t="shared" si="14"/>
        <v>1968.7807580455881</v>
      </c>
      <c r="W486">
        <f t="shared" si="15"/>
        <v>244807.99853216676</v>
      </c>
    </row>
    <row r="487" spans="1:23">
      <c r="A487">
        <v>577</v>
      </c>
      <c r="B487">
        <v>33</v>
      </c>
      <c r="C487">
        <v>0</v>
      </c>
      <c r="D487" t="s">
        <v>17</v>
      </c>
      <c r="E487">
        <v>2</v>
      </c>
      <c r="F487">
        <v>0</v>
      </c>
      <c r="G487">
        <v>0</v>
      </c>
      <c r="H487" t="s">
        <v>12</v>
      </c>
      <c r="I487" t="s">
        <v>13</v>
      </c>
      <c r="J487" t="s">
        <v>13</v>
      </c>
      <c r="K487">
        <v>1927</v>
      </c>
      <c r="L487">
        <v>24</v>
      </c>
      <c r="M487" t="s">
        <v>20</v>
      </c>
      <c r="N487" t="s">
        <v>16</v>
      </c>
      <c r="V487">
        <f t="shared" si="14"/>
        <v>3724.3401925541111</v>
      </c>
      <c r="W487">
        <f t="shared" si="15"/>
        <v>3230431.7677704492</v>
      </c>
    </row>
    <row r="488" spans="1:23">
      <c r="A488">
        <v>898</v>
      </c>
      <c r="B488">
        <v>33</v>
      </c>
      <c r="C488">
        <v>0</v>
      </c>
      <c r="D488" t="s">
        <v>17</v>
      </c>
      <c r="E488">
        <v>1</v>
      </c>
      <c r="F488">
        <v>0</v>
      </c>
      <c r="G488">
        <v>1</v>
      </c>
      <c r="H488" t="s">
        <v>25</v>
      </c>
      <c r="I488" t="s">
        <v>13</v>
      </c>
      <c r="J488" t="s">
        <v>13</v>
      </c>
      <c r="K488">
        <v>2186</v>
      </c>
      <c r="L488">
        <v>15</v>
      </c>
      <c r="M488" t="s">
        <v>22</v>
      </c>
      <c r="N488" t="s">
        <v>16</v>
      </c>
      <c r="V488">
        <f t="shared" si="14"/>
        <v>2407.6706166727186</v>
      </c>
      <c r="W488">
        <f t="shared" si="15"/>
        <v>49137.862296063329</v>
      </c>
    </row>
    <row r="489" spans="1:23">
      <c r="A489">
        <v>974</v>
      </c>
      <c r="B489">
        <v>33</v>
      </c>
      <c r="C489">
        <v>0</v>
      </c>
      <c r="D489" t="s">
        <v>17</v>
      </c>
      <c r="E489">
        <v>2</v>
      </c>
      <c r="F489">
        <v>0</v>
      </c>
      <c r="G489">
        <v>0</v>
      </c>
      <c r="H489" t="s">
        <v>12</v>
      </c>
      <c r="I489" t="s">
        <v>14</v>
      </c>
      <c r="J489" t="s">
        <v>13</v>
      </c>
      <c r="K489">
        <v>2831</v>
      </c>
      <c r="L489">
        <v>30</v>
      </c>
      <c r="M489" t="s">
        <v>15</v>
      </c>
      <c r="N489" t="s">
        <v>16</v>
      </c>
      <c r="V489">
        <f t="shared" si="14"/>
        <v>4602.1199098083725</v>
      </c>
      <c r="W489">
        <f t="shared" si="15"/>
        <v>3136865.7349196179</v>
      </c>
    </row>
    <row r="490" spans="1:23">
      <c r="A490">
        <v>909</v>
      </c>
      <c r="B490">
        <v>33</v>
      </c>
      <c r="C490">
        <v>0</v>
      </c>
      <c r="D490" t="s">
        <v>17</v>
      </c>
      <c r="E490">
        <v>1</v>
      </c>
      <c r="F490">
        <v>0</v>
      </c>
      <c r="G490">
        <v>0</v>
      </c>
      <c r="H490" t="s">
        <v>12</v>
      </c>
      <c r="I490" t="s">
        <v>13</v>
      </c>
      <c r="J490" t="s">
        <v>18</v>
      </c>
      <c r="K490">
        <v>3195</v>
      </c>
      <c r="L490">
        <v>9</v>
      </c>
      <c r="M490" t="s">
        <v>23</v>
      </c>
      <c r="N490" t="s">
        <v>16</v>
      </c>
      <c r="V490">
        <f t="shared" si="14"/>
        <v>1529.8908994184571</v>
      </c>
      <c r="W490">
        <f t="shared" si="15"/>
        <v>2772588.3168394747</v>
      </c>
    </row>
    <row r="491" spans="1:23">
      <c r="A491">
        <v>189</v>
      </c>
      <c r="B491">
        <v>33</v>
      </c>
      <c r="C491">
        <v>0</v>
      </c>
      <c r="D491" t="s">
        <v>17</v>
      </c>
      <c r="E491">
        <v>2</v>
      </c>
      <c r="F491">
        <v>0</v>
      </c>
      <c r="G491">
        <v>0</v>
      </c>
      <c r="H491" t="s">
        <v>12</v>
      </c>
      <c r="I491" t="s">
        <v>14</v>
      </c>
      <c r="J491" t="s">
        <v>18</v>
      </c>
      <c r="K491">
        <v>3244</v>
      </c>
      <c r="L491">
        <v>18</v>
      </c>
      <c r="M491" t="s">
        <v>22</v>
      </c>
      <c r="N491" t="s">
        <v>16</v>
      </c>
      <c r="V491">
        <f t="shared" si="14"/>
        <v>2846.5604752998493</v>
      </c>
      <c r="W491">
        <f t="shared" si="15"/>
        <v>157958.17579388173</v>
      </c>
    </row>
    <row r="492" spans="1:23">
      <c r="A492">
        <v>92</v>
      </c>
      <c r="B492">
        <v>33</v>
      </c>
      <c r="C492">
        <v>0</v>
      </c>
      <c r="D492" t="s">
        <v>17</v>
      </c>
      <c r="E492">
        <v>1</v>
      </c>
      <c r="F492">
        <v>0</v>
      </c>
      <c r="G492">
        <v>0</v>
      </c>
      <c r="H492" t="s">
        <v>12</v>
      </c>
      <c r="I492" t="s">
        <v>13</v>
      </c>
      <c r="J492" t="s">
        <v>13</v>
      </c>
      <c r="K492">
        <v>797</v>
      </c>
      <c r="L492">
        <v>12</v>
      </c>
      <c r="M492" t="s">
        <v>15</v>
      </c>
      <c r="N492" t="s">
        <v>19</v>
      </c>
      <c r="O492">
        <v>1</v>
      </c>
      <c r="V492">
        <f t="shared" si="14"/>
        <v>1968.7807580455881</v>
      </c>
      <c r="W492">
        <f t="shared" si="15"/>
        <v>1373070.1449258931</v>
      </c>
    </row>
    <row r="493" spans="1:23">
      <c r="A493">
        <v>419</v>
      </c>
      <c r="B493">
        <v>33</v>
      </c>
      <c r="C493">
        <v>0</v>
      </c>
      <c r="D493" t="s">
        <v>17</v>
      </c>
      <c r="E493">
        <v>2</v>
      </c>
      <c r="F493">
        <v>0</v>
      </c>
      <c r="G493">
        <v>0</v>
      </c>
      <c r="H493" t="s">
        <v>12</v>
      </c>
      <c r="I493" t="s">
        <v>13</v>
      </c>
      <c r="J493" t="s">
        <v>18</v>
      </c>
      <c r="K493">
        <v>1042</v>
      </c>
      <c r="L493">
        <v>18</v>
      </c>
      <c r="M493" t="s">
        <v>23</v>
      </c>
      <c r="N493" t="s">
        <v>19</v>
      </c>
      <c r="V493">
        <f t="shared" si="14"/>
        <v>2846.5604752998493</v>
      </c>
      <c r="W493">
        <f t="shared" si="15"/>
        <v>3256438.5090144179</v>
      </c>
    </row>
    <row r="494" spans="1:23">
      <c r="A494">
        <v>166</v>
      </c>
      <c r="B494">
        <v>33</v>
      </c>
      <c r="C494">
        <v>0</v>
      </c>
      <c r="D494" t="s">
        <v>17</v>
      </c>
      <c r="E494">
        <v>2</v>
      </c>
      <c r="F494">
        <v>0</v>
      </c>
      <c r="G494">
        <v>0</v>
      </c>
      <c r="H494" t="s">
        <v>12</v>
      </c>
      <c r="I494" t="s">
        <v>14</v>
      </c>
      <c r="J494" t="s">
        <v>14</v>
      </c>
      <c r="K494">
        <v>1131</v>
      </c>
      <c r="L494">
        <v>18</v>
      </c>
      <c r="M494" t="s">
        <v>22</v>
      </c>
      <c r="N494" t="s">
        <v>19</v>
      </c>
      <c r="V494">
        <f t="shared" si="14"/>
        <v>2846.5604752998493</v>
      </c>
      <c r="W494">
        <f t="shared" si="15"/>
        <v>2943147.7444110448</v>
      </c>
    </row>
    <row r="495" spans="1:23">
      <c r="A495">
        <v>826</v>
      </c>
      <c r="B495">
        <v>33</v>
      </c>
      <c r="C495">
        <v>0</v>
      </c>
      <c r="D495" t="s">
        <v>17</v>
      </c>
      <c r="E495">
        <v>2</v>
      </c>
      <c r="F495">
        <v>0</v>
      </c>
      <c r="G495">
        <v>1</v>
      </c>
      <c r="H495" t="s">
        <v>25</v>
      </c>
      <c r="I495" t="s">
        <v>14</v>
      </c>
      <c r="J495" t="s">
        <v>14</v>
      </c>
      <c r="K495">
        <v>3966</v>
      </c>
      <c r="L495">
        <v>18</v>
      </c>
      <c r="M495" t="s">
        <v>23</v>
      </c>
      <c r="N495" t="s">
        <v>19</v>
      </c>
      <c r="V495">
        <f t="shared" si="14"/>
        <v>2846.5604752998493</v>
      </c>
      <c r="W495">
        <f t="shared" si="15"/>
        <v>1253144.8494608994</v>
      </c>
    </row>
    <row r="496" spans="1:23">
      <c r="A496">
        <v>173</v>
      </c>
      <c r="B496">
        <v>33</v>
      </c>
      <c r="C496">
        <v>1</v>
      </c>
      <c r="D496" t="s">
        <v>11</v>
      </c>
      <c r="E496">
        <v>2</v>
      </c>
      <c r="F496">
        <v>0</v>
      </c>
      <c r="G496">
        <v>0</v>
      </c>
      <c r="H496" t="s">
        <v>12</v>
      </c>
      <c r="I496" t="s">
        <v>14</v>
      </c>
      <c r="J496" t="s">
        <v>18</v>
      </c>
      <c r="K496">
        <v>1414</v>
      </c>
      <c r="L496">
        <v>8</v>
      </c>
      <c r="M496" t="s">
        <v>15</v>
      </c>
      <c r="N496" t="s">
        <v>16</v>
      </c>
      <c r="V496">
        <f t="shared" si="14"/>
        <v>1383.5942798760802</v>
      </c>
      <c r="W496">
        <f t="shared" si="15"/>
        <v>924.50781625413936</v>
      </c>
    </row>
    <row r="497" spans="1:23">
      <c r="A497">
        <v>855</v>
      </c>
      <c r="B497">
        <v>33</v>
      </c>
      <c r="C497">
        <v>1</v>
      </c>
      <c r="D497" t="s">
        <v>11</v>
      </c>
      <c r="E497">
        <v>2</v>
      </c>
      <c r="F497">
        <v>0</v>
      </c>
      <c r="G497">
        <v>0</v>
      </c>
      <c r="H497" t="s">
        <v>12</v>
      </c>
      <c r="I497" t="s">
        <v>18</v>
      </c>
      <c r="J497" t="s">
        <v>13</v>
      </c>
      <c r="K497">
        <v>1474</v>
      </c>
      <c r="L497">
        <v>24</v>
      </c>
      <c r="M497" t="s">
        <v>23</v>
      </c>
      <c r="N497" t="s">
        <v>16</v>
      </c>
      <c r="V497">
        <f t="shared" si="14"/>
        <v>3724.3401925541111</v>
      </c>
      <c r="W497">
        <f t="shared" si="15"/>
        <v>5064030.9822244737</v>
      </c>
    </row>
    <row r="498" spans="1:23">
      <c r="A498">
        <v>682</v>
      </c>
      <c r="B498">
        <v>33</v>
      </c>
      <c r="C498">
        <v>1</v>
      </c>
      <c r="D498" t="s">
        <v>11</v>
      </c>
      <c r="E498">
        <v>2</v>
      </c>
      <c r="F498">
        <v>0</v>
      </c>
      <c r="G498">
        <v>0</v>
      </c>
      <c r="H498" t="s">
        <v>12</v>
      </c>
      <c r="I498" t="s">
        <v>14</v>
      </c>
      <c r="J498" t="s">
        <v>13</v>
      </c>
      <c r="K498">
        <v>1478</v>
      </c>
      <c r="L498">
        <v>15</v>
      </c>
      <c r="M498" t="s">
        <v>15</v>
      </c>
      <c r="N498" t="s">
        <v>16</v>
      </c>
      <c r="V498">
        <f t="shared" si="14"/>
        <v>2407.6706166727186</v>
      </c>
      <c r="W498">
        <f t="shared" si="15"/>
        <v>864287.45550463279</v>
      </c>
    </row>
    <row r="499" spans="1:23">
      <c r="A499">
        <v>305</v>
      </c>
      <c r="B499">
        <v>33</v>
      </c>
      <c r="C499">
        <v>1</v>
      </c>
      <c r="D499" t="s">
        <v>11</v>
      </c>
      <c r="E499">
        <v>2</v>
      </c>
      <c r="F499">
        <v>0</v>
      </c>
      <c r="G499">
        <v>0</v>
      </c>
      <c r="H499" t="s">
        <v>12</v>
      </c>
      <c r="I499" t="s">
        <v>26</v>
      </c>
      <c r="J499" t="s">
        <v>13</v>
      </c>
      <c r="K499">
        <v>1543</v>
      </c>
      <c r="L499">
        <v>6</v>
      </c>
      <c r="M499" t="s">
        <v>22</v>
      </c>
      <c r="N499" t="s">
        <v>16</v>
      </c>
      <c r="V499">
        <f t="shared" si="14"/>
        <v>1091.0010407913264</v>
      </c>
      <c r="W499">
        <f t="shared" si="15"/>
        <v>204303.05912572416</v>
      </c>
    </row>
    <row r="500" spans="1:23">
      <c r="A500">
        <v>643</v>
      </c>
      <c r="B500">
        <v>33</v>
      </c>
      <c r="C500">
        <v>1</v>
      </c>
      <c r="D500" t="s">
        <v>11</v>
      </c>
      <c r="E500">
        <v>2</v>
      </c>
      <c r="F500">
        <v>0</v>
      </c>
      <c r="G500">
        <v>0</v>
      </c>
      <c r="H500" t="s">
        <v>12</v>
      </c>
      <c r="I500" t="s">
        <v>14</v>
      </c>
      <c r="J500" t="s">
        <v>13</v>
      </c>
      <c r="K500">
        <v>1851</v>
      </c>
      <c r="L500">
        <v>24</v>
      </c>
      <c r="M500" t="s">
        <v>15</v>
      </c>
      <c r="N500" t="s">
        <v>16</v>
      </c>
      <c r="V500">
        <f t="shared" si="14"/>
        <v>3724.3401925541111</v>
      </c>
      <c r="W500">
        <f t="shared" si="15"/>
        <v>3509403.4770386741</v>
      </c>
    </row>
    <row r="501" spans="1:23">
      <c r="A501">
        <v>608</v>
      </c>
      <c r="B501">
        <v>33</v>
      </c>
      <c r="C501">
        <v>1</v>
      </c>
      <c r="D501" t="s">
        <v>11</v>
      </c>
      <c r="E501">
        <v>2</v>
      </c>
      <c r="F501">
        <v>0</v>
      </c>
      <c r="G501">
        <v>0</v>
      </c>
      <c r="H501" t="s">
        <v>12</v>
      </c>
      <c r="I501" t="s">
        <v>14</v>
      </c>
      <c r="J501" t="s">
        <v>13</v>
      </c>
      <c r="K501">
        <v>2051</v>
      </c>
      <c r="L501">
        <v>18</v>
      </c>
      <c r="M501" t="s">
        <v>15</v>
      </c>
      <c r="N501" t="s">
        <v>16</v>
      </c>
      <c r="O501">
        <v>1</v>
      </c>
      <c r="V501">
        <f t="shared" si="14"/>
        <v>2846.5604752998493</v>
      </c>
      <c r="W501">
        <f t="shared" si="15"/>
        <v>632916.46985932207</v>
      </c>
    </row>
    <row r="502" spans="1:23">
      <c r="A502">
        <v>433</v>
      </c>
      <c r="B502">
        <v>33</v>
      </c>
      <c r="C502">
        <v>1</v>
      </c>
      <c r="D502" t="s">
        <v>11</v>
      </c>
      <c r="E502">
        <v>2</v>
      </c>
      <c r="F502">
        <v>0</v>
      </c>
      <c r="G502">
        <v>0</v>
      </c>
      <c r="H502" t="s">
        <v>12</v>
      </c>
      <c r="I502" t="s">
        <v>14</v>
      </c>
      <c r="J502" t="s">
        <v>13</v>
      </c>
      <c r="K502">
        <v>2058</v>
      </c>
      <c r="L502">
        <v>24</v>
      </c>
      <c r="M502" t="s">
        <v>29</v>
      </c>
      <c r="N502" t="s">
        <v>16</v>
      </c>
      <c r="V502">
        <f t="shared" si="14"/>
        <v>3724.3401925541111</v>
      </c>
      <c r="W502">
        <f t="shared" si="15"/>
        <v>2776689.6373212719</v>
      </c>
    </row>
    <row r="503" spans="1:23">
      <c r="A503">
        <v>749</v>
      </c>
      <c r="B503">
        <v>33</v>
      </c>
      <c r="C503">
        <v>1</v>
      </c>
      <c r="D503" t="s">
        <v>11</v>
      </c>
      <c r="E503">
        <v>2</v>
      </c>
      <c r="F503">
        <v>0</v>
      </c>
      <c r="G503">
        <v>0</v>
      </c>
      <c r="H503" t="s">
        <v>12</v>
      </c>
      <c r="I503" t="s">
        <v>14</v>
      </c>
      <c r="J503" t="s">
        <v>13</v>
      </c>
      <c r="K503">
        <v>3029</v>
      </c>
      <c r="L503">
        <v>15</v>
      </c>
      <c r="M503" t="s">
        <v>23</v>
      </c>
      <c r="N503" t="s">
        <v>16</v>
      </c>
      <c r="V503">
        <f t="shared" si="14"/>
        <v>2407.6706166727186</v>
      </c>
      <c r="W503">
        <f t="shared" si="15"/>
        <v>386050.20258585986</v>
      </c>
    </row>
    <row r="504" spans="1:23">
      <c r="A504">
        <v>210</v>
      </c>
      <c r="B504">
        <v>33</v>
      </c>
      <c r="C504">
        <v>1</v>
      </c>
      <c r="D504" t="s">
        <v>11</v>
      </c>
      <c r="E504">
        <v>2</v>
      </c>
      <c r="F504">
        <v>0</v>
      </c>
      <c r="G504">
        <v>0</v>
      </c>
      <c r="H504" t="s">
        <v>12</v>
      </c>
      <c r="I504" t="s">
        <v>13</v>
      </c>
      <c r="J504" t="s">
        <v>13</v>
      </c>
      <c r="K504">
        <v>3074</v>
      </c>
      <c r="L504">
        <v>9</v>
      </c>
      <c r="M504" t="s">
        <v>15</v>
      </c>
      <c r="N504" t="s">
        <v>16</v>
      </c>
      <c r="V504">
        <f t="shared" si="14"/>
        <v>1529.8908994184571</v>
      </c>
      <c r="W504">
        <f t="shared" si="15"/>
        <v>2384272.9144987413</v>
      </c>
    </row>
    <row r="505" spans="1:23">
      <c r="A505">
        <v>343</v>
      </c>
      <c r="B505">
        <v>33</v>
      </c>
      <c r="C505">
        <v>1</v>
      </c>
      <c r="D505" t="s">
        <v>11</v>
      </c>
      <c r="E505">
        <v>3</v>
      </c>
      <c r="F505">
        <v>0</v>
      </c>
      <c r="G505">
        <v>0</v>
      </c>
      <c r="H505" t="s">
        <v>12</v>
      </c>
      <c r="I505" t="s">
        <v>14</v>
      </c>
      <c r="J505" t="s">
        <v>18</v>
      </c>
      <c r="K505">
        <v>4439</v>
      </c>
      <c r="L505">
        <v>18</v>
      </c>
      <c r="M505" t="s">
        <v>27</v>
      </c>
      <c r="N505" t="s">
        <v>16</v>
      </c>
      <c r="V505">
        <f t="shared" si="14"/>
        <v>2846.5604752998493</v>
      </c>
      <c r="W505">
        <f t="shared" si="15"/>
        <v>2535863.6398272421</v>
      </c>
    </row>
    <row r="506" spans="1:23">
      <c r="A506">
        <v>676</v>
      </c>
      <c r="B506">
        <v>33</v>
      </c>
      <c r="C506">
        <v>1</v>
      </c>
      <c r="D506" t="s">
        <v>11</v>
      </c>
      <c r="E506">
        <v>2</v>
      </c>
      <c r="F506">
        <v>0</v>
      </c>
      <c r="G506">
        <v>0</v>
      </c>
      <c r="H506" t="s">
        <v>12</v>
      </c>
      <c r="I506" t="s">
        <v>14</v>
      </c>
      <c r="J506" t="s">
        <v>13</v>
      </c>
      <c r="K506">
        <v>5150</v>
      </c>
      <c r="L506">
        <v>24</v>
      </c>
      <c r="M506" t="s">
        <v>22</v>
      </c>
      <c r="N506" t="s">
        <v>16</v>
      </c>
      <c r="V506">
        <f t="shared" si="14"/>
        <v>3724.3401925541111</v>
      </c>
      <c r="W506">
        <f t="shared" si="15"/>
        <v>2032505.886566649</v>
      </c>
    </row>
    <row r="507" spans="1:23">
      <c r="A507">
        <v>371</v>
      </c>
      <c r="B507">
        <v>33</v>
      </c>
      <c r="C507">
        <v>1</v>
      </c>
      <c r="D507" t="s">
        <v>11</v>
      </c>
      <c r="E507">
        <v>2</v>
      </c>
      <c r="F507">
        <v>0</v>
      </c>
      <c r="G507">
        <v>0</v>
      </c>
      <c r="H507" t="s">
        <v>12</v>
      </c>
      <c r="I507" t="s">
        <v>14</v>
      </c>
      <c r="J507" t="s">
        <v>13</v>
      </c>
      <c r="K507">
        <v>6070</v>
      </c>
      <c r="L507">
        <v>18</v>
      </c>
      <c r="M507" t="s">
        <v>15</v>
      </c>
      <c r="N507" t="s">
        <v>16</v>
      </c>
      <c r="V507">
        <f t="shared" si="14"/>
        <v>2846.5604752998493</v>
      </c>
      <c r="W507">
        <f t="shared" si="15"/>
        <v>10390562.369399134</v>
      </c>
    </row>
    <row r="508" spans="1:23">
      <c r="A508">
        <v>986</v>
      </c>
      <c r="B508">
        <v>33</v>
      </c>
      <c r="C508">
        <v>1</v>
      </c>
      <c r="D508" t="s">
        <v>11</v>
      </c>
      <c r="E508">
        <v>2</v>
      </c>
      <c r="F508">
        <v>0</v>
      </c>
      <c r="G508">
        <v>0</v>
      </c>
      <c r="H508" t="s">
        <v>12</v>
      </c>
      <c r="I508" t="s">
        <v>14</v>
      </c>
      <c r="J508" t="s">
        <v>26</v>
      </c>
      <c r="K508">
        <v>6289</v>
      </c>
      <c r="L508">
        <v>42</v>
      </c>
      <c r="M508" t="s">
        <v>27</v>
      </c>
      <c r="N508" t="s">
        <v>16</v>
      </c>
      <c r="V508">
        <f t="shared" si="14"/>
        <v>6357.6793443168954</v>
      </c>
      <c r="W508">
        <f t="shared" si="15"/>
        <v>4716.8523357986678</v>
      </c>
    </row>
    <row r="509" spans="1:23">
      <c r="A509">
        <v>730</v>
      </c>
      <c r="B509">
        <v>33</v>
      </c>
      <c r="C509">
        <v>1</v>
      </c>
      <c r="D509" t="s">
        <v>11</v>
      </c>
      <c r="E509">
        <v>2</v>
      </c>
      <c r="F509">
        <v>0</v>
      </c>
      <c r="G509">
        <v>0</v>
      </c>
      <c r="H509" t="s">
        <v>12</v>
      </c>
      <c r="I509" t="s">
        <v>14</v>
      </c>
      <c r="J509" t="s">
        <v>18</v>
      </c>
      <c r="K509">
        <v>6403</v>
      </c>
      <c r="L509">
        <v>24</v>
      </c>
      <c r="M509" t="s">
        <v>15</v>
      </c>
      <c r="N509" t="s">
        <v>16</v>
      </c>
      <c r="V509">
        <f t="shared" si="14"/>
        <v>3724.3401925541111</v>
      </c>
      <c r="W509">
        <f t="shared" si="15"/>
        <v>7175218.3640260464</v>
      </c>
    </row>
    <row r="510" spans="1:23">
      <c r="A510">
        <v>307</v>
      </c>
      <c r="B510">
        <v>33</v>
      </c>
      <c r="C510">
        <v>1</v>
      </c>
      <c r="D510" t="s">
        <v>11</v>
      </c>
      <c r="E510">
        <v>1</v>
      </c>
      <c r="F510">
        <v>0</v>
      </c>
      <c r="G510">
        <v>0</v>
      </c>
      <c r="H510" t="s">
        <v>12</v>
      </c>
      <c r="I510" t="s">
        <v>18</v>
      </c>
      <c r="J510" t="s">
        <v>14</v>
      </c>
      <c r="K510">
        <v>727</v>
      </c>
      <c r="L510">
        <v>12</v>
      </c>
      <c r="M510" t="s">
        <v>15</v>
      </c>
      <c r="N510" t="s">
        <v>19</v>
      </c>
      <c r="V510">
        <f t="shared" si="14"/>
        <v>1968.7807580455881</v>
      </c>
      <c r="W510">
        <f t="shared" si="15"/>
        <v>1542019.4510522753</v>
      </c>
    </row>
    <row r="511" spans="1:23">
      <c r="A511">
        <v>170</v>
      </c>
      <c r="B511">
        <v>33</v>
      </c>
      <c r="C511">
        <v>1</v>
      </c>
      <c r="D511" t="s">
        <v>11</v>
      </c>
      <c r="E511">
        <v>2</v>
      </c>
      <c r="F511">
        <v>0</v>
      </c>
      <c r="G511">
        <v>1</v>
      </c>
      <c r="H511" t="s">
        <v>25</v>
      </c>
      <c r="I511" t="s">
        <v>14</v>
      </c>
      <c r="J511" t="s">
        <v>14</v>
      </c>
      <c r="K511">
        <v>950</v>
      </c>
      <c r="L511">
        <v>15</v>
      </c>
      <c r="M511" t="s">
        <v>23</v>
      </c>
      <c r="N511" t="s">
        <v>19</v>
      </c>
      <c r="V511">
        <f t="shared" si="14"/>
        <v>2407.6706166727186</v>
      </c>
      <c r="W511">
        <f t="shared" si="15"/>
        <v>2124803.6267110235</v>
      </c>
    </row>
    <row r="512" spans="1:23">
      <c r="A512">
        <v>474</v>
      </c>
      <c r="B512">
        <v>33</v>
      </c>
      <c r="C512">
        <v>1</v>
      </c>
      <c r="D512" t="s">
        <v>11</v>
      </c>
      <c r="E512">
        <v>2</v>
      </c>
      <c r="F512">
        <v>0</v>
      </c>
      <c r="G512">
        <v>0</v>
      </c>
      <c r="H512" t="s">
        <v>12</v>
      </c>
      <c r="I512" t="s">
        <v>14</v>
      </c>
      <c r="J512" t="s">
        <v>18</v>
      </c>
      <c r="K512">
        <v>1245</v>
      </c>
      <c r="L512">
        <v>18</v>
      </c>
      <c r="M512" t="s">
        <v>15</v>
      </c>
      <c r="N512" t="s">
        <v>19</v>
      </c>
      <c r="V512">
        <f t="shared" si="14"/>
        <v>2846.5604752998493</v>
      </c>
      <c r="W512">
        <f t="shared" si="15"/>
        <v>2564995.956042679</v>
      </c>
    </row>
    <row r="513" spans="1:23">
      <c r="A513">
        <v>850</v>
      </c>
      <c r="B513">
        <v>33</v>
      </c>
      <c r="C513">
        <v>1</v>
      </c>
      <c r="D513" t="s">
        <v>11</v>
      </c>
      <c r="E513">
        <v>2</v>
      </c>
      <c r="F513">
        <v>0</v>
      </c>
      <c r="G513">
        <v>1</v>
      </c>
      <c r="H513" t="s">
        <v>25</v>
      </c>
      <c r="I513" t="s">
        <v>14</v>
      </c>
      <c r="J513" t="s">
        <v>14</v>
      </c>
      <c r="K513">
        <v>2235</v>
      </c>
      <c r="L513">
        <v>20</v>
      </c>
      <c r="M513" t="s">
        <v>23</v>
      </c>
      <c r="N513" t="s">
        <v>19</v>
      </c>
      <c r="V513">
        <f t="shared" si="14"/>
        <v>3139.1537143846031</v>
      </c>
      <c r="W513">
        <f t="shared" si="15"/>
        <v>817493.93923547433</v>
      </c>
    </row>
    <row r="514" spans="1:23">
      <c r="A514">
        <v>535</v>
      </c>
      <c r="B514">
        <v>33</v>
      </c>
      <c r="C514">
        <v>1</v>
      </c>
      <c r="D514" t="s">
        <v>11</v>
      </c>
      <c r="E514">
        <v>2</v>
      </c>
      <c r="F514">
        <v>0</v>
      </c>
      <c r="G514">
        <v>1</v>
      </c>
      <c r="H514" t="s">
        <v>25</v>
      </c>
      <c r="I514" t="s">
        <v>14</v>
      </c>
      <c r="J514" t="s">
        <v>26</v>
      </c>
      <c r="K514">
        <v>2319</v>
      </c>
      <c r="L514">
        <v>21</v>
      </c>
      <c r="M514" t="s">
        <v>20</v>
      </c>
      <c r="N514" t="s">
        <v>19</v>
      </c>
      <c r="V514">
        <f t="shared" si="14"/>
        <v>3285.45033392698</v>
      </c>
      <c r="W514">
        <f t="shared" si="15"/>
        <v>934026.2479475711</v>
      </c>
    </row>
    <row r="515" spans="1:23">
      <c r="A515">
        <v>918</v>
      </c>
      <c r="B515">
        <v>33</v>
      </c>
      <c r="C515">
        <v>1</v>
      </c>
      <c r="D515" t="s">
        <v>11</v>
      </c>
      <c r="E515">
        <v>2</v>
      </c>
      <c r="F515">
        <v>0</v>
      </c>
      <c r="G515">
        <v>0</v>
      </c>
      <c r="H515" t="s">
        <v>12</v>
      </c>
      <c r="I515" t="s">
        <v>18</v>
      </c>
      <c r="J515" t="s">
        <v>14</v>
      </c>
      <c r="K515">
        <v>2359</v>
      </c>
      <c r="L515">
        <v>24</v>
      </c>
      <c r="M515" t="s">
        <v>22</v>
      </c>
      <c r="N515" t="s">
        <v>19</v>
      </c>
      <c r="V515">
        <f t="shared" ref="V515:V578" si="16">T$10+L515*U$10</f>
        <v>3724.3401925541111</v>
      </c>
      <c r="W515">
        <f t="shared" ref="W515:W578" si="17">(V515-K515)^2</f>
        <v>1864153.8414036972</v>
      </c>
    </row>
    <row r="516" spans="1:23">
      <c r="A516">
        <v>583</v>
      </c>
      <c r="B516">
        <v>33</v>
      </c>
      <c r="C516">
        <v>1</v>
      </c>
      <c r="D516" t="s">
        <v>11</v>
      </c>
      <c r="E516">
        <v>1</v>
      </c>
      <c r="F516">
        <v>0</v>
      </c>
      <c r="G516">
        <v>1</v>
      </c>
      <c r="H516" t="s">
        <v>25</v>
      </c>
      <c r="I516" t="s">
        <v>14</v>
      </c>
      <c r="J516" t="s">
        <v>18</v>
      </c>
      <c r="K516">
        <v>2384</v>
      </c>
      <c r="L516">
        <v>36</v>
      </c>
      <c r="M516" t="s">
        <v>29</v>
      </c>
      <c r="N516" t="s">
        <v>19</v>
      </c>
      <c r="V516">
        <f t="shared" si="16"/>
        <v>5479.899627062634</v>
      </c>
      <c r="W516">
        <f t="shared" si="17"/>
        <v>9584594.5008465555</v>
      </c>
    </row>
    <row r="517" spans="1:23">
      <c r="A517">
        <v>416</v>
      </c>
      <c r="B517">
        <v>33</v>
      </c>
      <c r="C517">
        <v>1</v>
      </c>
      <c r="D517" t="s">
        <v>11</v>
      </c>
      <c r="E517">
        <v>1</v>
      </c>
      <c r="F517">
        <v>0</v>
      </c>
      <c r="G517">
        <v>0</v>
      </c>
      <c r="H517" t="s">
        <v>12</v>
      </c>
      <c r="I517" t="s">
        <v>14</v>
      </c>
      <c r="J517" t="s">
        <v>14</v>
      </c>
      <c r="K517">
        <v>2579</v>
      </c>
      <c r="L517">
        <v>12</v>
      </c>
      <c r="M517" t="s">
        <v>23</v>
      </c>
      <c r="N517" t="s">
        <v>19</v>
      </c>
      <c r="V517">
        <f t="shared" si="16"/>
        <v>1968.7807580455881</v>
      </c>
      <c r="W517">
        <f t="shared" si="17"/>
        <v>372367.52325141715</v>
      </c>
    </row>
    <row r="518" spans="1:23">
      <c r="A518">
        <v>981</v>
      </c>
      <c r="B518">
        <v>33</v>
      </c>
      <c r="C518">
        <v>1</v>
      </c>
      <c r="D518" t="s">
        <v>11</v>
      </c>
      <c r="E518">
        <v>3</v>
      </c>
      <c r="F518">
        <v>0</v>
      </c>
      <c r="G518">
        <v>1</v>
      </c>
      <c r="H518" t="s">
        <v>25</v>
      </c>
      <c r="I518" t="s">
        <v>14</v>
      </c>
      <c r="J518" t="s">
        <v>13</v>
      </c>
      <c r="K518">
        <v>4844</v>
      </c>
      <c r="L518">
        <v>48</v>
      </c>
      <c r="M518" t="s">
        <v>27</v>
      </c>
      <c r="N518" t="s">
        <v>19</v>
      </c>
      <c r="V518">
        <f t="shared" si="16"/>
        <v>7235.4590615711577</v>
      </c>
      <c r="W518">
        <f t="shared" si="17"/>
        <v>5719076.4431708017</v>
      </c>
    </row>
    <row r="519" spans="1:23">
      <c r="A519">
        <v>704</v>
      </c>
      <c r="B519">
        <v>32</v>
      </c>
      <c r="C519">
        <v>0</v>
      </c>
      <c r="D519" t="s">
        <v>17</v>
      </c>
      <c r="E519">
        <v>2</v>
      </c>
      <c r="F519">
        <v>0</v>
      </c>
      <c r="G519">
        <v>0</v>
      </c>
      <c r="H519" t="s">
        <v>12</v>
      </c>
      <c r="I519" t="s">
        <v>14</v>
      </c>
      <c r="J519" t="s">
        <v>18</v>
      </c>
      <c r="K519">
        <v>2528</v>
      </c>
      <c r="L519">
        <v>27</v>
      </c>
      <c r="M519" t="s">
        <v>27</v>
      </c>
      <c r="N519" t="s">
        <v>16</v>
      </c>
      <c r="V519">
        <f t="shared" si="16"/>
        <v>4163.2300511812418</v>
      </c>
      <c r="W519">
        <f t="shared" si="17"/>
        <v>2673977.3202862069</v>
      </c>
    </row>
    <row r="520" spans="1:23">
      <c r="A520">
        <v>595</v>
      </c>
      <c r="B520">
        <v>32</v>
      </c>
      <c r="C520">
        <v>0</v>
      </c>
      <c r="D520" t="s">
        <v>17</v>
      </c>
      <c r="E520">
        <v>1</v>
      </c>
      <c r="F520">
        <v>0</v>
      </c>
      <c r="G520">
        <v>0</v>
      </c>
      <c r="H520" t="s">
        <v>12</v>
      </c>
      <c r="I520" t="s">
        <v>18</v>
      </c>
      <c r="J520" t="s">
        <v>18</v>
      </c>
      <c r="K520">
        <v>931</v>
      </c>
      <c r="L520">
        <v>6</v>
      </c>
      <c r="M520" t="s">
        <v>23</v>
      </c>
      <c r="N520" t="s">
        <v>19</v>
      </c>
      <c r="V520">
        <f t="shared" si="16"/>
        <v>1091.0010407913264</v>
      </c>
      <c r="W520">
        <f t="shared" si="17"/>
        <v>25600.333054307706</v>
      </c>
    </row>
    <row r="521" spans="1:23">
      <c r="A521">
        <v>15</v>
      </c>
      <c r="B521">
        <v>32</v>
      </c>
      <c r="C521">
        <v>0</v>
      </c>
      <c r="D521" t="s">
        <v>17</v>
      </c>
      <c r="E521">
        <v>1</v>
      </c>
      <c r="F521">
        <v>0</v>
      </c>
      <c r="G521">
        <v>0</v>
      </c>
      <c r="H521" t="s">
        <v>12</v>
      </c>
      <c r="I521" t="s">
        <v>18</v>
      </c>
      <c r="J521" t="s">
        <v>14</v>
      </c>
      <c r="K521">
        <v>1282</v>
      </c>
      <c r="L521">
        <v>24</v>
      </c>
      <c r="M521" t="s">
        <v>15</v>
      </c>
      <c r="N521" t="s">
        <v>19</v>
      </c>
      <c r="V521">
        <f t="shared" si="16"/>
        <v>3724.3401925541111</v>
      </c>
      <c r="W521">
        <f t="shared" si="17"/>
        <v>5965025.6161652524</v>
      </c>
    </row>
    <row r="522" spans="1:23">
      <c r="A522">
        <v>755</v>
      </c>
      <c r="B522">
        <v>32</v>
      </c>
      <c r="C522">
        <v>0</v>
      </c>
      <c r="D522" t="s">
        <v>17</v>
      </c>
      <c r="E522">
        <v>2</v>
      </c>
      <c r="F522">
        <v>0</v>
      </c>
      <c r="G522">
        <v>1</v>
      </c>
      <c r="H522" t="s">
        <v>25</v>
      </c>
      <c r="I522" t="s">
        <v>13</v>
      </c>
      <c r="J522" t="s">
        <v>14</v>
      </c>
      <c r="K522">
        <v>1285</v>
      </c>
      <c r="L522">
        <v>24</v>
      </c>
      <c r="M522" t="s">
        <v>23</v>
      </c>
      <c r="N522" t="s">
        <v>19</v>
      </c>
      <c r="V522">
        <f t="shared" si="16"/>
        <v>3724.3401925541111</v>
      </c>
      <c r="W522">
        <f t="shared" si="17"/>
        <v>5950380.5750099281</v>
      </c>
    </row>
    <row r="523" spans="1:23">
      <c r="A523">
        <v>278</v>
      </c>
      <c r="B523">
        <v>32</v>
      </c>
      <c r="C523">
        <v>0</v>
      </c>
      <c r="D523" t="s">
        <v>17</v>
      </c>
      <c r="E523">
        <v>2</v>
      </c>
      <c r="F523">
        <v>0</v>
      </c>
      <c r="G523">
        <v>0</v>
      </c>
      <c r="H523" t="s">
        <v>12</v>
      </c>
      <c r="I523" t="s">
        <v>14</v>
      </c>
      <c r="J523" t="s">
        <v>13</v>
      </c>
      <c r="K523">
        <v>4611</v>
      </c>
      <c r="L523">
        <v>6</v>
      </c>
      <c r="M523" t="s">
        <v>22</v>
      </c>
      <c r="N523" t="s">
        <v>19</v>
      </c>
      <c r="V523">
        <f t="shared" si="16"/>
        <v>1091.0010407913264</v>
      </c>
      <c r="W523">
        <f t="shared" si="17"/>
        <v>12390392.672830146</v>
      </c>
    </row>
    <row r="524" spans="1:23">
      <c r="A524">
        <v>915</v>
      </c>
      <c r="B524">
        <v>32</v>
      </c>
      <c r="C524">
        <v>0</v>
      </c>
      <c r="D524" t="s">
        <v>17</v>
      </c>
      <c r="E524">
        <v>3</v>
      </c>
      <c r="F524">
        <v>0</v>
      </c>
      <c r="G524">
        <v>0</v>
      </c>
      <c r="H524" t="s">
        <v>12</v>
      </c>
      <c r="I524" t="s">
        <v>14</v>
      </c>
      <c r="J524" t="s">
        <v>18</v>
      </c>
      <c r="K524">
        <v>18424</v>
      </c>
      <c r="L524">
        <v>48</v>
      </c>
      <c r="M524" t="s">
        <v>30</v>
      </c>
      <c r="N524" t="s">
        <v>19</v>
      </c>
      <c r="V524">
        <f t="shared" si="16"/>
        <v>7235.4590615711577</v>
      </c>
      <c r="W524">
        <f t="shared" si="17"/>
        <v>125183448.33089818</v>
      </c>
    </row>
    <row r="525" spans="1:23">
      <c r="A525">
        <v>710</v>
      </c>
      <c r="B525">
        <v>32</v>
      </c>
      <c r="C525">
        <v>1</v>
      </c>
      <c r="D525" t="s">
        <v>11</v>
      </c>
      <c r="E525">
        <v>3</v>
      </c>
      <c r="F525">
        <v>0</v>
      </c>
      <c r="G525">
        <v>0</v>
      </c>
      <c r="H525" t="s">
        <v>12</v>
      </c>
      <c r="I525" t="s">
        <v>24</v>
      </c>
      <c r="J525" t="s">
        <v>13</v>
      </c>
      <c r="K525">
        <v>629</v>
      </c>
      <c r="L525">
        <v>18</v>
      </c>
      <c r="M525" t="s">
        <v>15</v>
      </c>
      <c r="N525" t="s">
        <v>16</v>
      </c>
      <c r="V525">
        <f t="shared" si="16"/>
        <v>2846.5604752998493</v>
      </c>
      <c r="W525">
        <f t="shared" si="17"/>
        <v>4917574.4616120933</v>
      </c>
    </row>
    <row r="526" spans="1:23">
      <c r="A526">
        <v>318</v>
      </c>
      <c r="B526">
        <v>32</v>
      </c>
      <c r="C526">
        <v>1</v>
      </c>
      <c r="D526" t="s">
        <v>11</v>
      </c>
      <c r="E526">
        <v>2</v>
      </c>
      <c r="F526">
        <v>0</v>
      </c>
      <c r="G526">
        <v>0</v>
      </c>
      <c r="H526" t="s">
        <v>12</v>
      </c>
      <c r="I526" t="s">
        <v>14</v>
      </c>
      <c r="J526" t="s">
        <v>13</v>
      </c>
      <c r="K526">
        <v>701</v>
      </c>
      <c r="L526">
        <v>12</v>
      </c>
      <c r="M526" t="s">
        <v>20</v>
      </c>
      <c r="N526" t="s">
        <v>16</v>
      </c>
      <c r="V526">
        <f t="shared" si="16"/>
        <v>1968.7807580455881</v>
      </c>
      <c r="W526">
        <f t="shared" si="17"/>
        <v>1607268.050470646</v>
      </c>
    </row>
    <row r="527" spans="1:23">
      <c r="A527">
        <v>264</v>
      </c>
      <c r="B527">
        <v>32</v>
      </c>
      <c r="C527">
        <v>1</v>
      </c>
      <c r="D527" t="s">
        <v>11</v>
      </c>
      <c r="E527">
        <v>1</v>
      </c>
      <c r="F527">
        <v>0</v>
      </c>
      <c r="G527">
        <v>0</v>
      </c>
      <c r="H527" t="s">
        <v>12</v>
      </c>
      <c r="I527" t="s">
        <v>14</v>
      </c>
      <c r="J527" t="s">
        <v>13</v>
      </c>
      <c r="K527">
        <v>1231</v>
      </c>
      <c r="L527">
        <v>10</v>
      </c>
      <c r="M527" t="s">
        <v>23</v>
      </c>
      <c r="N527" t="s">
        <v>16</v>
      </c>
      <c r="V527">
        <f t="shared" si="16"/>
        <v>1676.187518960834</v>
      </c>
      <c r="W527">
        <f t="shared" si="17"/>
        <v>198191.92703850297</v>
      </c>
    </row>
    <row r="528" spans="1:23">
      <c r="A528">
        <v>498</v>
      </c>
      <c r="B528">
        <v>32</v>
      </c>
      <c r="C528">
        <v>1</v>
      </c>
      <c r="D528" t="s">
        <v>11</v>
      </c>
      <c r="E528">
        <v>1</v>
      </c>
      <c r="F528">
        <v>0</v>
      </c>
      <c r="G528">
        <v>0</v>
      </c>
      <c r="H528" t="s">
        <v>12</v>
      </c>
      <c r="I528" t="s">
        <v>14</v>
      </c>
      <c r="J528" t="s">
        <v>18</v>
      </c>
      <c r="K528">
        <v>1301</v>
      </c>
      <c r="L528">
        <v>18</v>
      </c>
      <c r="M528" t="s">
        <v>15</v>
      </c>
      <c r="N528" t="s">
        <v>16</v>
      </c>
      <c r="O528">
        <v>1</v>
      </c>
      <c r="V528">
        <f t="shared" si="16"/>
        <v>2846.5604752998493</v>
      </c>
      <c r="W528">
        <f t="shared" si="17"/>
        <v>2388757.1828090958</v>
      </c>
    </row>
    <row r="529" spans="1:23">
      <c r="A529">
        <v>717</v>
      </c>
      <c r="B529">
        <v>32</v>
      </c>
      <c r="C529">
        <v>1</v>
      </c>
      <c r="D529" t="s">
        <v>11</v>
      </c>
      <c r="E529">
        <v>3</v>
      </c>
      <c r="F529">
        <v>1</v>
      </c>
      <c r="G529">
        <v>0</v>
      </c>
      <c r="H529" t="s">
        <v>21</v>
      </c>
      <c r="I529" t="s">
        <v>14</v>
      </c>
      <c r="J529" t="s">
        <v>13</v>
      </c>
      <c r="K529">
        <v>1505</v>
      </c>
      <c r="L529">
        <v>18</v>
      </c>
      <c r="M529" t="s">
        <v>15</v>
      </c>
      <c r="N529" t="s">
        <v>16</v>
      </c>
      <c r="V529">
        <f t="shared" si="16"/>
        <v>2846.5604752998493</v>
      </c>
      <c r="W529">
        <f t="shared" si="17"/>
        <v>1799784.5088867575</v>
      </c>
    </row>
    <row r="530" spans="1:23">
      <c r="A530">
        <v>547</v>
      </c>
      <c r="B530">
        <v>32</v>
      </c>
      <c r="C530">
        <v>1</v>
      </c>
      <c r="D530" t="s">
        <v>11</v>
      </c>
      <c r="E530">
        <v>2</v>
      </c>
      <c r="F530">
        <v>0</v>
      </c>
      <c r="G530">
        <v>0</v>
      </c>
      <c r="H530" t="s">
        <v>12</v>
      </c>
      <c r="I530" t="s">
        <v>14</v>
      </c>
      <c r="J530" t="s">
        <v>13</v>
      </c>
      <c r="K530">
        <v>1552</v>
      </c>
      <c r="L530">
        <v>24</v>
      </c>
      <c r="M530" t="s">
        <v>15</v>
      </c>
      <c r="N530" t="s">
        <v>16</v>
      </c>
      <c r="V530">
        <f t="shared" si="16"/>
        <v>3724.3401925541111</v>
      </c>
      <c r="W530">
        <f t="shared" si="17"/>
        <v>4719061.9121860322</v>
      </c>
    </row>
    <row r="531" spans="1:23">
      <c r="A531">
        <v>644</v>
      </c>
      <c r="B531">
        <v>32</v>
      </c>
      <c r="C531">
        <v>1</v>
      </c>
      <c r="D531" t="s">
        <v>11</v>
      </c>
      <c r="E531">
        <v>3</v>
      </c>
      <c r="F531">
        <v>0</v>
      </c>
      <c r="G531">
        <v>0</v>
      </c>
      <c r="H531" t="s">
        <v>12</v>
      </c>
      <c r="I531" t="s">
        <v>14</v>
      </c>
      <c r="J531" t="s">
        <v>14</v>
      </c>
      <c r="K531">
        <v>1880</v>
      </c>
      <c r="L531">
        <v>18</v>
      </c>
      <c r="M531" t="s">
        <v>15</v>
      </c>
      <c r="N531" t="s">
        <v>16</v>
      </c>
      <c r="V531">
        <f t="shared" si="16"/>
        <v>2846.5604752998493</v>
      </c>
      <c r="W531">
        <f t="shared" si="17"/>
        <v>934239.15241187054</v>
      </c>
    </row>
    <row r="532" spans="1:23">
      <c r="A532">
        <v>530</v>
      </c>
      <c r="B532">
        <v>32</v>
      </c>
      <c r="C532">
        <v>1</v>
      </c>
      <c r="D532" t="s">
        <v>11</v>
      </c>
      <c r="E532">
        <v>2</v>
      </c>
      <c r="F532">
        <v>0</v>
      </c>
      <c r="G532">
        <v>0</v>
      </c>
      <c r="H532" t="s">
        <v>12</v>
      </c>
      <c r="I532" t="s">
        <v>14</v>
      </c>
      <c r="J532" t="s">
        <v>18</v>
      </c>
      <c r="K532">
        <v>2273</v>
      </c>
      <c r="L532">
        <v>36</v>
      </c>
      <c r="M532" t="s">
        <v>20</v>
      </c>
      <c r="N532" t="s">
        <v>16</v>
      </c>
      <c r="V532">
        <f t="shared" si="16"/>
        <v>5479.899627062634</v>
      </c>
      <c r="W532">
        <f t="shared" si="17"/>
        <v>10284205.21805446</v>
      </c>
    </row>
    <row r="533" spans="1:23">
      <c r="A533">
        <v>740</v>
      </c>
      <c r="B533">
        <v>32</v>
      </c>
      <c r="C533">
        <v>1</v>
      </c>
      <c r="D533" t="s">
        <v>11</v>
      </c>
      <c r="E533">
        <v>2</v>
      </c>
      <c r="F533">
        <v>0</v>
      </c>
      <c r="G533">
        <v>0</v>
      </c>
      <c r="H533" t="s">
        <v>12</v>
      </c>
      <c r="I533" t="s">
        <v>18</v>
      </c>
      <c r="J533" t="s">
        <v>14</v>
      </c>
      <c r="K533">
        <v>2325</v>
      </c>
      <c r="L533">
        <v>24</v>
      </c>
      <c r="M533" t="s">
        <v>23</v>
      </c>
      <c r="N533" t="s">
        <v>16</v>
      </c>
      <c r="V533">
        <f t="shared" si="16"/>
        <v>3724.3401925541111</v>
      </c>
      <c r="W533">
        <f t="shared" si="17"/>
        <v>1958152.9744973767</v>
      </c>
    </row>
    <row r="534" spans="1:23">
      <c r="A534">
        <v>270</v>
      </c>
      <c r="B534">
        <v>32</v>
      </c>
      <c r="C534">
        <v>1</v>
      </c>
      <c r="D534" t="s">
        <v>11</v>
      </c>
      <c r="E534">
        <v>2</v>
      </c>
      <c r="F534">
        <v>0</v>
      </c>
      <c r="G534">
        <v>0</v>
      </c>
      <c r="H534" t="s">
        <v>12</v>
      </c>
      <c r="I534" t="s">
        <v>13</v>
      </c>
      <c r="J534" t="s">
        <v>13</v>
      </c>
      <c r="K534">
        <v>2662</v>
      </c>
      <c r="L534">
        <v>18</v>
      </c>
      <c r="M534" t="s">
        <v>23</v>
      </c>
      <c r="N534" t="s">
        <v>16</v>
      </c>
      <c r="V534">
        <f t="shared" si="16"/>
        <v>2846.5604752998493</v>
      </c>
      <c r="W534">
        <f t="shared" si="17"/>
        <v>34062.569042906267</v>
      </c>
    </row>
    <row r="535" spans="1:23">
      <c r="A535">
        <v>275</v>
      </c>
      <c r="B535">
        <v>32</v>
      </c>
      <c r="C535">
        <v>1</v>
      </c>
      <c r="D535" t="s">
        <v>11</v>
      </c>
      <c r="E535">
        <v>2</v>
      </c>
      <c r="F535">
        <v>0</v>
      </c>
      <c r="G535">
        <v>0</v>
      </c>
      <c r="H535" t="s">
        <v>12</v>
      </c>
      <c r="I535" t="s">
        <v>14</v>
      </c>
      <c r="J535" t="s">
        <v>13</v>
      </c>
      <c r="K535">
        <v>2697</v>
      </c>
      <c r="L535">
        <v>9</v>
      </c>
      <c r="M535" t="s">
        <v>15</v>
      </c>
      <c r="N535" t="s">
        <v>16</v>
      </c>
      <c r="V535">
        <f t="shared" si="16"/>
        <v>1529.8908994184571</v>
      </c>
      <c r="W535">
        <f t="shared" si="17"/>
        <v>1362143.6526602579</v>
      </c>
    </row>
    <row r="536" spans="1:23">
      <c r="A536">
        <v>299</v>
      </c>
      <c r="B536">
        <v>32</v>
      </c>
      <c r="C536">
        <v>1</v>
      </c>
      <c r="D536" t="s">
        <v>11</v>
      </c>
      <c r="E536">
        <v>2</v>
      </c>
      <c r="F536">
        <v>0</v>
      </c>
      <c r="G536">
        <v>0</v>
      </c>
      <c r="H536" t="s">
        <v>12</v>
      </c>
      <c r="I536" t="s">
        <v>26</v>
      </c>
      <c r="J536" t="s">
        <v>18</v>
      </c>
      <c r="K536">
        <v>2745</v>
      </c>
      <c r="L536">
        <v>21</v>
      </c>
      <c r="M536" t="s">
        <v>22</v>
      </c>
      <c r="N536" t="s">
        <v>16</v>
      </c>
      <c r="V536">
        <f t="shared" si="16"/>
        <v>3285.45033392698</v>
      </c>
      <c r="W536">
        <f t="shared" si="17"/>
        <v>292086.56344178418</v>
      </c>
    </row>
    <row r="537" spans="1:23">
      <c r="A537">
        <v>916</v>
      </c>
      <c r="B537">
        <v>32</v>
      </c>
      <c r="C537">
        <v>1</v>
      </c>
      <c r="D537" t="s">
        <v>11</v>
      </c>
      <c r="E537">
        <v>2</v>
      </c>
      <c r="F537">
        <v>0</v>
      </c>
      <c r="G537">
        <v>0</v>
      </c>
      <c r="H537" t="s">
        <v>12</v>
      </c>
      <c r="I537" t="s">
        <v>18</v>
      </c>
      <c r="J537" t="s">
        <v>13</v>
      </c>
      <c r="K537">
        <v>2848</v>
      </c>
      <c r="L537">
        <v>10</v>
      </c>
      <c r="M537" t="s">
        <v>23</v>
      </c>
      <c r="N537" t="s">
        <v>16</v>
      </c>
      <c r="V537">
        <f t="shared" si="16"/>
        <v>1676.187518960834</v>
      </c>
      <c r="W537">
        <f t="shared" si="17"/>
        <v>1373144.4907191657</v>
      </c>
    </row>
    <row r="538" spans="1:23">
      <c r="A538">
        <v>165</v>
      </c>
      <c r="B538">
        <v>32</v>
      </c>
      <c r="C538">
        <v>1</v>
      </c>
      <c r="D538" t="s">
        <v>11</v>
      </c>
      <c r="E538">
        <v>2</v>
      </c>
      <c r="F538">
        <v>0</v>
      </c>
      <c r="G538">
        <v>0</v>
      </c>
      <c r="H538" t="s">
        <v>12</v>
      </c>
      <c r="I538" t="s">
        <v>24</v>
      </c>
      <c r="J538" t="s">
        <v>13</v>
      </c>
      <c r="K538">
        <v>2978</v>
      </c>
      <c r="L538">
        <v>6</v>
      </c>
      <c r="M538" t="s">
        <v>22</v>
      </c>
      <c r="N538" t="s">
        <v>16</v>
      </c>
      <c r="V538">
        <f t="shared" si="16"/>
        <v>1091.0010407913264</v>
      </c>
      <c r="W538">
        <f t="shared" si="17"/>
        <v>3560765.0720546171</v>
      </c>
    </row>
    <row r="539" spans="1:23">
      <c r="A539">
        <v>223</v>
      </c>
      <c r="B539">
        <v>32</v>
      </c>
      <c r="C539">
        <v>1</v>
      </c>
      <c r="D539" t="s">
        <v>11</v>
      </c>
      <c r="E539">
        <v>2</v>
      </c>
      <c r="F539">
        <v>0</v>
      </c>
      <c r="G539">
        <v>0</v>
      </c>
      <c r="H539" t="s">
        <v>12</v>
      </c>
      <c r="I539" t="s">
        <v>13</v>
      </c>
      <c r="J539" t="s">
        <v>13</v>
      </c>
      <c r="K539">
        <v>2978</v>
      </c>
      <c r="L539">
        <v>24</v>
      </c>
      <c r="M539" t="s">
        <v>27</v>
      </c>
      <c r="N539" t="s">
        <v>16</v>
      </c>
      <c r="V539">
        <f t="shared" si="16"/>
        <v>3724.3401925541111</v>
      </c>
      <c r="W539">
        <f t="shared" si="17"/>
        <v>557023.68302170769</v>
      </c>
    </row>
    <row r="540" spans="1:23">
      <c r="A540">
        <v>794</v>
      </c>
      <c r="B540">
        <v>32</v>
      </c>
      <c r="C540">
        <v>1</v>
      </c>
      <c r="D540" t="s">
        <v>11</v>
      </c>
      <c r="E540">
        <v>2</v>
      </c>
      <c r="F540">
        <v>0</v>
      </c>
      <c r="G540">
        <v>1</v>
      </c>
      <c r="H540" t="s">
        <v>25</v>
      </c>
      <c r="I540" t="s">
        <v>24</v>
      </c>
      <c r="J540" t="s">
        <v>13</v>
      </c>
      <c r="K540">
        <v>3062</v>
      </c>
      <c r="L540">
        <v>24</v>
      </c>
      <c r="M540" t="s">
        <v>22</v>
      </c>
      <c r="N540" t="s">
        <v>16</v>
      </c>
      <c r="O540">
        <v>1</v>
      </c>
      <c r="V540">
        <f t="shared" si="16"/>
        <v>3724.3401925541111</v>
      </c>
      <c r="W540">
        <f t="shared" si="17"/>
        <v>438694.53067261702</v>
      </c>
    </row>
    <row r="541" spans="1:23">
      <c r="A541">
        <v>599</v>
      </c>
      <c r="B541">
        <v>32</v>
      </c>
      <c r="C541">
        <v>1</v>
      </c>
      <c r="D541" t="s">
        <v>11</v>
      </c>
      <c r="E541">
        <v>2</v>
      </c>
      <c r="F541">
        <v>1</v>
      </c>
      <c r="G541">
        <v>0</v>
      </c>
      <c r="H541" t="s">
        <v>21</v>
      </c>
      <c r="I541" t="s">
        <v>14</v>
      </c>
      <c r="J541" t="s">
        <v>13</v>
      </c>
      <c r="K541">
        <v>3863</v>
      </c>
      <c r="L541">
        <v>24</v>
      </c>
      <c r="M541" t="s">
        <v>27</v>
      </c>
      <c r="N541" t="s">
        <v>16</v>
      </c>
      <c r="V541">
        <f t="shared" si="16"/>
        <v>3724.3401925541111</v>
      </c>
      <c r="W541">
        <f t="shared" si="17"/>
        <v>19226.54220093098</v>
      </c>
    </row>
    <row r="542" spans="1:23">
      <c r="A542">
        <v>863</v>
      </c>
      <c r="B542">
        <v>32</v>
      </c>
      <c r="C542">
        <v>1</v>
      </c>
      <c r="D542" t="s">
        <v>11</v>
      </c>
      <c r="E542">
        <v>1</v>
      </c>
      <c r="F542">
        <v>0</v>
      </c>
      <c r="G542">
        <v>0</v>
      </c>
      <c r="H542" t="s">
        <v>12</v>
      </c>
      <c r="I542" t="s">
        <v>26</v>
      </c>
      <c r="J542" t="s">
        <v>13</v>
      </c>
      <c r="K542">
        <v>4526</v>
      </c>
      <c r="L542">
        <v>27</v>
      </c>
      <c r="M542" t="s">
        <v>22</v>
      </c>
      <c r="N542" t="s">
        <v>16</v>
      </c>
      <c r="V542">
        <f t="shared" si="16"/>
        <v>4163.2300511812418</v>
      </c>
      <c r="W542">
        <f t="shared" si="17"/>
        <v>131602.03576596442</v>
      </c>
    </row>
    <row r="543" spans="1:23">
      <c r="A543">
        <v>646</v>
      </c>
      <c r="B543">
        <v>32</v>
      </c>
      <c r="C543">
        <v>1</v>
      </c>
      <c r="D543" t="s">
        <v>11</v>
      </c>
      <c r="E543">
        <v>2</v>
      </c>
      <c r="F543">
        <v>0</v>
      </c>
      <c r="G543">
        <v>0</v>
      </c>
      <c r="H543" t="s">
        <v>12</v>
      </c>
      <c r="I543" t="s">
        <v>14</v>
      </c>
      <c r="J543" t="s">
        <v>14</v>
      </c>
      <c r="K543">
        <v>4583</v>
      </c>
      <c r="L543">
        <v>30</v>
      </c>
      <c r="M543" t="s">
        <v>22</v>
      </c>
      <c r="N543" t="s">
        <v>16</v>
      </c>
      <c r="V543">
        <f t="shared" si="16"/>
        <v>4602.1199098083725</v>
      </c>
      <c r="W543">
        <f t="shared" si="17"/>
        <v>365.57095108030046</v>
      </c>
    </row>
    <row r="544" spans="1:23">
      <c r="A544">
        <v>459</v>
      </c>
      <c r="B544">
        <v>32</v>
      </c>
      <c r="C544">
        <v>1</v>
      </c>
      <c r="D544" t="s">
        <v>11</v>
      </c>
      <c r="E544">
        <v>2</v>
      </c>
      <c r="F544">
        <v>0</v>
      </c>
      <c r="G544">
        <v>0</v>
      </c>
      <c r="H544" t="s">
        <v>12</v>
      </c>
      <c r="I544" t="s">
        <v>14</v>
      </c>
      <c r="J544" t="s">
        <v>13</v>
      </c>
      <c r="K544">
        <v>4594</v>
      </c>
      <c r="L544">
        <v>18</v>
      </c>
      <c r="M544" t="s">
        <v>15</v>
      </c>
      <c r="N544" t="s">
        <v>16</v>
      </c>
      <c r="V544">
        <f t="shared" si="16"/>
        <v>2846.5604752998493</v>
      </c>
      <c r="W544">
        <f t="shared" si="17"/>
        <v>3053544.8924842887</v>
      </c>
    </row>
    <row r="545" spans="1:23">
      <c r="A545">
        <v>511</v>
      </c>
      <c r="B545">
        <v>32</v>
      </c>
      <c r="C545">
        <v>1</v>
      </c>
      <c r="D545" t="s">
        <v>11</v>
      </c>
      <c r="E545">
        <v>3</v>
      </c>
      <c r="F545">
        <v>1</v>
      </c>
      <c r="G545">
        <v>0</v>
      </c>
      <c r="H545" t="s">
        <v>21</v>
      </c>
      <c r="I545" t="s">
        <v>14</v>
      </c>
      <c r="J545" t="s">
        <v>13</v>
      </c>
      <c r="K545">
        <v>4686</v>
      </c>
      <c r="L545">
        <v>36</v>
      </c>
      <c r="M545" t="s">
        <v>23</v>
      </c>
      <c r="N545" t="s">
        <v>16</v>
      </c>
      <c r="V545">
        <f t="shared" si="16"/>
        <v>5479.899627062634</v>
      </c>
      <c r="W545">
        <f t="shared" si="17"/>
        <v>630276.61785018933</v>
      </c>
    </row>
    <row r="546" spans="1:23">
      <c r="A546">
        <v>107</v>
      </c>
      <c r="B546">
        <v>32</v>
      </c>
      <c r="C546">
        <v>1</v>
      </c>
      <c r="D546" t="s">
        <v>11</v>
      </c>
      <c r="E546">
        <v>2</v>
      </c>
      <c r="F546">
        <v>0</v>
      </c>
      <c r="G546">
        <v>0</v>
      </c>
      <c r="H546" t="s">
        <v>12</v>
      </c>
      <c r="I546" t="s">
        <v>14</v>
      </c>
      <c r="J546" t="s">
        <v>18</v>
      </c>
      <c r="K546">
        <v>6078</v>
      </c>
      <c r="L546">
        <v>12</v>
      </c>
      <c r="M546" t="s">
        <v>23</v>
      </c>
      <c r="N546" t="s">
        <v>16</v>
      </c>
      <c r="V546">
        <f t="shared" si="16"/>
        <v>1968.7807580455881</v>
      </c>
      <c r="W546">
        <f t="shared" si="17"/>
        <v>16885682.778448392</v>
      </c>
    </row>
    <row r="547" spans="1:23">
      <c r="A547">
        <v>467</v>
      </c>
      <c r="B547">
        <v>32</v>
      </c>
      <c r="C547">
        <v>1</v>
      </c>
      <c r="D547" t="s">
        <v>11</v>
      </c>
      <c r="E547">
        <v>2</v>
      </c>
      <c r="F547">
        <v>0</v>
      </c>
      <c r="G547">
        <v>0</v>
      </c>
      <c r="H547" t="s">
        <v>12</v>
      </c>
      <c r="I547" t="s">
        <v>13</v>
      </c>
      <c r="J547" t="s">
        <v>13</v>
      </c>
      <c r="K547">
        <v>7238</v>
      </c>
      <c r="L547">
        <v>48</v>
      </c>
      <c r="M547" t="s">
        <v>15</v>
      </c>
      <c r="N547" t="s">
        <v>16</v>
      </c>
      <c r="V547">
        <f t="shared" si="16"/>
        <v>7235.4590615711577</v>
      </c>
      <c r="W547">
        <f t="shared" si="17"/>
        <v>6.4563680991676256</v>
      </c>
    </row>
    <row r="548" spans="1:23">
      <c r="A548">
        <v>395</v>
      </c>
      <c r="B548">
        <v>32</v>
      </c>
      <c r="C548">
        <v>1</v>
      </c>
      <c r="D548" t="s">
        <v>11</v>
      </c>
      <c r="E548">
        <v>2</v>
      </c>
      <c r="F548">
        <v>0</v>
      </c>
      <c r="G548">
        <v>1</v>
      </c>
      <c r="H548" t="s">
        <v>25</v>
      </c>
      <c r="I548" t="s">
        <v>18</v>
      </c>
      <c r="J548" t="s">
        <v>18</v>
      </c>
      <c r="K548">
        <v>11760</v>
      </c>
      <c r="L548">
        <v>39</v>
      </c>
      <c r="M548" t="s">
        <v>20</v>
      </c>
      <c r="N548" t="s">
        <v>16</v>
      </c>
      <c r="V548">
        <f t="shared" si="16"/>
        <v>5918.7894856897647</v>
      </c>
      <c r="W548">
        <f t="shared" si="17"/>
        <v>34119740.272488445</v>
      </c>
    </row>
    <row r="549" spans="1:23">
      <c r="A549">
        <v>349</v>
      </c>
      <c r="B549">
        <v>32</v>
      </c>
      <c r="C549">
        <v>1</v>
      </c>
      <c r="D549" t="s">
        <v>11</v>
      </c>
      <c r="E549">
        <v>2</v>
      </c>
      <c r="F549">
        <v>1</v>
      </c>
      <c r="G549">
        <v>0</v>
      </c>
      <c r="H549" t="s">
        <v>21</v>
      </c>
      <c r="I549" t="s">
        <v>26</v>
      </c>
      <c r="J549" t="s">
        <v>18</v>
      </c>
      <c r="K549">
        <v>1136</v>
      </c>
      <c r="L549">
        <v>9</v>
      </c>
      <c r="M549" t="s">
        <v>20</v>
      </c>
      <c r="N549" t="s">
        <v>19</v>
      </c>
      <c r="V549">
        <f t="shared" si="16"/>
        <v>1529.8908994184571</v>
      </c>
      <c r="W549">
        <f t="shared" si="17"/>
        <v>155150.04064468111</v>
      </c>
    </row>
    <row r="550" spans="1:23">
      <c r="A550">
        <v>853</v>
      </c>
      <c r="B550">
        <v>32</v>
      </c>
      <c r="C550">
        <v>1</v>
      </c>
      <c r="D550" t="s">
        <v>11</v>
      </c>
      <c r="E550">
        <v>1</v>
      </c>
      <c r="F550">
        <v>1</v>
      </c>
      <c r="G550">
        <v>0</v>
      </c>
      <c r="H550" t="s">
        <v>21</v>
      </c>
      <c r="I550" t="s">
        <v>14</v>
      </c>
      <c r="J550" t="s">
        <v>14</v>
      </c>
      <c r="K550">
        <v>1442</v>
      </c>
      <c r="L550">
        <v>18</v>
      </c>
      <c r="M550" t="s">
        <v>23</v>
      </c>
      <c r="N550" t="s">
        <v>19</v>
      </c>
      <c r="V550">
        <f t="shared" si="16"/>
        <v>2846.5604752998493</v>
      </c>
      <c r="W550">
        <f t="shared" si="17"/>
        <v>1972790.1287745384</v>
      </c>
    </row>
    <row r="551" spans="1:23">
      <c r="A551">
        <v>621</v>
      </c>
      <c r="B551">
        <v>32</v>
      </c>
      <c r="C551">
        <v>1</v>
      </c>
      <c r="D551" t="s">
        <v>11</v>
      </c>
      <c r="E551">
        <v>2</v>
      </c>
      <c r="F551">
        <v>0</v>
      </c>
      <c r="G551">
        <v>0</v>
      </c>
      <c r="H551" t="s">
        <v>12</v>
      </c>
      <c r="I551" t="s">
        <v>14</v>
      </c>
      <c r="J551" t="s">
        <v>13</v>
      </c>
      <c r="K551">
        <v>1530</v>
      </c>
      <c r="L551">
        <v>18</v>
      </c>
      <c r="M551" t="s">
        <v>23</v>
      </c>
      <c r="N551" t="s">
        <v>19</v>
      </c>
      <c r="V551">
        <f t="shared" si="16"/>
        <v>2846.5604752998493</v>
      </c>
      <c r="W551">
        <f t="shared" si="17"/>
        <v>1733331.4851217649</v>
      </c>
    </row>
    <row r="552" spans="1:23">
      <c r="A552">
        <v>321</v>
      </c>
      <c r="B552">
        <v>32</v>
      </c>
      <c r="C552">
        <v>1</v>
      </c>
      <c r="D552" t="s">
        <v>11</v>
      </c>
      <c r="E552">
        <v>2</v>
      </c>
      <c r="F552">
        <v>0</v>
      </c>
      <c r="G552">
        <v>0</v>
      </c>
      <c r="H552" t="s">
        <v>12</v>
      </c>
      <c r="I552" t="s">
        <v>14</v>
      </c>
      <c r="J552" t="s">
        <v>14</v>
      </c>
      <c r="K552">
        <v>1938</v>
      </c>
      <c r="L552">
        <v>24</v>
      </c>
      <c r="M552" t="s">
        <v>15</v>
      </c>
      <c r="N552" t="s">
        <v>19</v>
      </c>
      <c r="V552">
        <f t="shared" si="16"/>
        <v>3724.3401925541111</v>
      </c>
      <c r="W552">
        <f t="shared" si="17"/>
        <v>3191011.2835342586</v>
      </c>
    </row>
    <row r="553" spans="1:23">
      <c r="A553">
        <v>526</v>
      </c>
      <c r="B553">
        <v>31</v>
      </c>
      <c r="C553">
        <v>0</v>
      </c>
      <c r="D553" t="s">
        <v>17</v>
      </c>
      <c r="E553">
        <v>2</v>
      </c>
      <c r="F553">
        <v>0</v>
      </c>
      <c r="G553">
        <v>0</v>
      </c>
      <c r="H553" t="s">
        <v>12</v>
      </c>
      <c r="I553" t="s">
        <v>18</v>
      </c>
      <c r="J553" t="s">
        <v>13</v>
      </c>
      <c r="K553">
        <v>1532</v>
      </c>
      <c r="L553">
        <v>15</v>
      </c>
      <c r="M553" t="s">
        <v>20</v>
      </c>
      <c r="N553" t="s">
        <v>16</v>
      </c>
      <c r="V553">
        <f t="shared" si="16"/>
        <v>2407.6706166727186</v>
      </c>
      <c r="W553">
        <f t="shared" si="17"/>
        <v>766799.02890397923</v>
      </c>
    </row>
    <row r="554" spans="1:23">
      <c r="A554">
        <v>995</v>
      </c>
      <c r="B554">
        <v>31</v>
      </c>
      <c r="C554">
        <v>0</v>
      </c>
      <c r="D554" t="s">
        <v>17</v>
      </c>
      <c r="E554">
        <v>1</v>
      </c>
      <c r="F554">
        <v>0</v>
      </c>
      <c r="G554">
        <v>0</v>
      </c>
      <c r="H554" t="s">
        <v>12</v>
      </c>
      <c r="I554" t="s">
        <v>14</v>
      </c>
      <c r="J554" t="s">
        <v>13</v>
      </c>
      <c r="K554">
        <v>1736</v>
      </c>
      <c r="L554">
        <v>12</v>
      </c>
      <c r="M554" t="s">
        <v>22</v>
      </c>
      <c r="N554" t="s">
        <v>16</v>
      </c>
      <c r="V554">
        <f t="shared" si="16"/>
        <v>1968.7807580455881</v>
      </c>
      <c r="W554">
        <f t="shared" si="17"/>
        <v>54186.881316278617</v>
      </c>
    </row>
    <row r="555" spans="1:23">
      <c r="A555">
        <v>393</v>
      </c>
      <c r="B555">
        <v>31</v>
      </c>
      <c r="C555">
        <v>0</v>
      </c>
      <c r="D555" t="s">
        <v>17</v>
      </c>
      <c r="E555">
        <v>2</v>
      </c>
      <c r="F555">
        <v>0</v>
      </c>
      <c r="G555">
        <v>0</v>
      </c>
      <c r="H555" t="s">
        <v>12</v>
      </c>
      <c r="I555" t="s">
        <v>14</v>
      </c>
      <c r="J555" t="s">
        <v>14</v>
      </c>
      <c r="K555">
        <v>1957</v>
      </c>
      <c r="L555">
        <v>6</v>
      </c>
      <c r="M555" t="s">
        <v>15</v>
      </c>
      <c r="N555" t="s">
        <v>16</v>
      </c>
      <c r="V555">
        <f t="shared" si="16"/>
        <v>1091.0010407913264</v>
      </c>
      <c r="W555">
        <f t="shared" si="17"/>
        <v>749954.19735050586</v>
      </c>
    </row>
    <row r="556" spans="1:23">
      <c r="A556">
        <v>418</v>
      </c>
      <c r="B556">
        <v>31</v>
      </c>
      <c r="C556">
        <v>0</v>
      </c>
      <c r="D556" t="s">
        <v>17</v>
      </c>
      <c r="E556">
        <v>3</v>
      </c>
      <c r="F556">
        <v>0</v>
      </c>
      <c r="G556">
        <v>0</v>
      </c>
      <c r="H556" t="s">
        <v>12</v>
      </c>
      <c r="I556" t="s">
        <v>24</v>
      </c>
      <c r="J556" t="s">
        <v>13</v>
      </c>
      <c r="K556">
        <v>2782</v>
      </c>
      <c r="L556">
        <v>21</v>
      </c>
      <c r="M556" t="s">
        <v>23</v>
      </c>
      <c r="N556" t="s">
        <v>16</v>
      </c>
      <c r="V556">
        <f t="shared" si="16"/>
        <v>3285.45033392698</v>
      </c>
      <c r="W556">
        <f t="shared" si="17"/>
        <v>253462.23873118762</v>
      </c>
    </row>
    <row r="557" spans="1:23">
      <c r="A557">
        <v>767</v>
      </c>
      <c r="B557">
        <v>31</v>
      </c>
      <c r="C557">
        <v>0</v>
      </c>
      <c r="D557" t="s">
        <v>17</v>
      </c>
      <c r="E557">
        <v>2</v>
      </c>
      <c r="F557">
        <v>0</v>
      </c>
      <c r="G557">
        <v>1</v>
      </c>
      <c r="H557" t="s">
        <v>25</v>
      </c>
      <c r="I557" t="s">
        <v>13</v>
      </c>
      <c r="J557" t="s">
        <v>13</v>
      </c>
      <c r="K557">
        <v>2901</v>
      </c>
      <c r="L557">
        <v>10</v>
      </c>
      <c r="M557" t="s">
        <v>23</v>
      </c>
      <c r="N557" t="s">
        <v>16</v>
      </c>
      <c r="V557">
        <f t="shared" si="16"/>
        <v>1676.187518960834</v>
      </c>
      <c r="W557">
        <f t="shared" si="17"/>
        <v>1500165.6137093173</v>
      </c>
    </row>
    <row r="558" spans="1:23">
      <c r="A558">
        <v>57</v>
      </c>
      <c r="B558">
        <v>31</v>
      </c>
      <c r="C558">
        <v>0</v>
      </c>
      <c r="D558" t="s">
        <v>17</v>
      </c>
      <c r="E558">
        <v>2</v>
      </c>
      <c r="F558">
        <v>0</v>
      </c>
      <c r="G558">
        <v>0</v>
      </c>
      <c r="H558" t="s">
        <v>12</v>
      </c>
      <c r="I558" t="s">
        <v>14</v>
      </c>
      <c r="J558" t="s">
        <v>13</v>
      </c>
      <c r="K558">
        <v>9566</v>
      </c>
      <c r="L558">
        <v>36</v>
      </c>
      <c r="M558" t="s">
        <v>15</v>
      </c>
      <c r="N558" t="s">
        <v>16</v>
      </c>
      <c r="V558">
        <f t="shared" si="16"/>
        <v>5479.899627062634</v>
      </c>
      <c r="W558">
        <f t="shared" si="17"/>
        <v>16696216.257718882</v>
      </c>
    </row>
    <row r="559" spans="1:23">
      <c r="A559">
        <v>569</v>
      </c>
      <c r="B559">
        <v>31</v>
      </c>
      <c r="C559">
        <v>0</v>
      </c>
      <c r="D559" t="s">
        <v>17</v>
      </c>
      <c r="E559">
        <v>2</v>
      </c>
      <c r="F559">
        <v>0</v>
      </c>
      <c r="G559">
        <v>0</v>
      </c>
      <c r="H559" t="s">
        <v>12</v>
      </c>
      <c r="I559" t="s">
        <v>14</v>
      </c>
      <c r="J559" t="s">
        <v>14</v>
      </c>
      <c r="K559">
        <v>6758</v>
      </c>
      <c r="L559">
        <v>48</v>
      </c>
      <c r="M559" t="s">
        <v>15</v>
      </c>
      <c r="N559" t="s">
        <v>19</v>
      </c>
      <c r="V559">
        <f t="shared" si="16"/>
        <v>7235.4590615711577</v>
      </c>
      <c r="W559">
        <f t="shared" si="17"/>
        <v>227967.15547641055</v>
      </c>
    </row>
    <row r="560" spans="1:23">
      <c r="A560">
        <v>942</v>
      </c>
      <c r="B560">
        <v>31</v>
      </c>
      <c r="C560">
        <v>1</v>
      </c>
      <c r="D560" t="s">
        <v>11</v>
      </c>
      <c r="E560">
        <v>2</v>
      </c>
      <c r="F560">
        <v>0</v>
      </c>
      <c r="G560">
        <v>0</v>
      </c>
      <c r="H560" t="s">
        <v>12</v>
      </c>
      <c r="I560" t="s">
        <v>13</v>
      </c>
      <c r="J560" t="s">
        <v>13</v>
      </c>
      <c r="K560">
        <v>929</v>
      </c>
      <c r="L560">
        <v>24</v>
      </c>
      <c r="M560" t="s">
        <v>22</v>
      </c>
      <c r="N560" t="s">
        <v>16</v>
      </c>
      <c r="V560">
        <f t="shared" si="16"/>
        <v>3724.3401925541111</v>
      </c>
      <c r="W560">
        <f t="shared" si="17"/>
        <v>7813926.7921084547</v>
      </c>
    </row>
    <row r="561" spans="1:23">
      <c r="A561">
        <v>185</v>
      </c>
      <c r="B561">
        <v>31</v>
      </c>
      <c r="C561">
        <v>1</v>
      </c>
      <c r="D561" t="s">
        <v>11</v>
      </c>
      <c r="E561">
        <v>2</v>
      </c>
      <c r="F561">
        <v>0</v>
      </c>
      <c r="G561">
        <v>0</v>
      </c>
      <c r="H561" t="s">
        <v>12</v>
      </c>
      <c r="I561" t="s">
        <v>14</v>
      </c>
      <c r="J561" t="s">
        <v>13</v>
      </c>
      <c r="K561">
        <v>1360</v>
      </c>
      <c r="L561">
        <v>15</v>
      </c>
      <c r="M561" t="s">
        <v>15</v>
      </c>
      <c r="N561" t="s">
        <v>16</v>
      </c>
      <c r="V561">
        <f t="shared" si="16"/>
        <v>2407.6706166727186</v>
      </c>
      <c r="W561">
        <f t="shared" si="17"/>
        <v>1097613.7210393944</v>
      </c>
    </row>
    <row r="562" spans="1:23">
      <c r="A562">
        <v>758</v>
      </c>
      <c r="B562">
        <v>31</v>
      </c>
      <c r="C562">
        <v>1</v>
      </c>
      <c r="D562" t="s">
        <v>11</v>
      </c>
      <c r="E562">
        <v>2</v>
      </c>
      <c r="F562">
        <v>0</v>
      </c>
      <c r="G562">
        <v>0</v>
      </c>
      <c r="H562" t="s">
        <v>12</v>
      </c>
      <c r="I562" t="s">
        <v>14</v>
      </c>
      <c r="J562" t="s">
        <v>13</v>
      </c>
      <c r="K562">
        <v>1393</v>
      </c>
      <c r="L562">
        <v>24</v>
      </c>
      <c r="M562" t="s">
        <v>23</v>
      </c>
      <c r="N562" t="s">
        <v>16</v>
      </c>
      <c r="V562">
        <f t="shared" si="16"/>
        <v>3724.3401925541111</v>
      </c>
      <c r="W562">
        <f t="shared" si="17"/>
        <v>5435147.0934182396</v>
      </c>
    </row>
    <row r="563" spans="1:23">
      <c r="A563">
        <v>782</v>
      </c>
      <c r="B563">
        <v>31</v>
      </c>
      <c r="C563">
        <v>1</v>
      </c>
      <c r="D563" t="s">
        <v>11</v>
      </c>
      <c r="E563">
        <v>1</v>
      </c>
      <c r="F563">
        <v>0</v>
      </c>
      <c r="G563">
        <v>0</v>
      </c>
      <c r="H563" t="s">
        <v>12</v>
      </c>
      <c r="I563" t="s">
        <v>14</v>
      </c>
      <c r="J563" t="s">
        <v>18</v>
      </c>
      <c r="K563">
        <v>1410</v>
      </c>
      <c r="L563">
        <v>12</v>
      </c>
      <c r="M563" t="s">
        <v>20</v>
      </c>
      <c r="N563" t="s">
        <v>16</v>
      </c>
      <c r="V563">
        <f t="shared" si="16"/>
        <v>1968.7807580455881</v>
      </c>
      <c r="W563">
        <f t="shared" si="17"/>
        <v>312235.93556200207</v>
      </c>
    </row>
    <row r="564" spans="1:23">
      <c r="A564">
        <v>110</v>
      </c>
      <c r="B564">
        <v>31</v>
      </c>
      <c r="C564">
        <v>1</v>
      </c>
      <c r="D564" t="s">
        <v>11</v>
      </c>
      <c r="E564">
        <v>2</v>
      </c>
      <c r="F564">
        <v>0</v>
      </c>
      <c r="G564">
        <v>0</v>
      </c>
      <c r="H564" t="s">
        <v>12</v>
      </c>
      <c r="I564" t="s">
        <v>18</v>
      </c>
      <c r="J564" t="s">
        <v>18</v>
      </c>
      <c r="K564">
        <v>1449</v>
      </c>
      <c r="L564">
        <v>6</v>
      </c>
      <c r="M564" t="s">
        <v>27</v>
      </c>
      <c r="N564" t="s">
        <v>16</v>
      </c>
      <c r="V564">
        <f t="shared" si="16"/>
        <v>1091.0010407913264</v>
      </c>
      <c r="W564">
        <f t="shared" si="17"/>
        <v>128163.25479449352</v>
      </c>
    </row>
    <row r="565" spans="1:23">
      <c r="A565">
        <v>339</v>
      </c>
      <c r="B565">
        <v>31</v>
      </c>
      <c r="C565">
        <v>1</v>
      </c>
      <c r="D565" t="s">
        <v>11</v>
      </c>
      <c r="E565">
        <v>1</v>
      </c>
      <c r="F565">
        <v>0</v>
      </c>
      <c r="G565">
        <v>0</v>
      </c>
      <c r="H565" t="s">
        <v>12</v>
      </c>
      <c r="I565" t="s">
        <v>14</v>
      </c>
      <c r="J565" t="s">
        <v>18</v>
      </c>
      <c r="K565">
        <v>1521</v>
      </c>
      <c r="L565">
        <v>10</v>
      </c>
      <c r="M565" t="s">
        <v>22</v>
      </c>
      <c r="N565" t="s">
        <v>16</v>
      </c>
      <c r="V565">
        <f t="shared" si="16"/>
        <v>1676.187518960834</v>
      </c>
      <c r="W565">
        <f t="shared" si="17"/>
        <v>24083.166041219225</v>
      </c>
    </row>
    <row r="566" spans="1:23">
      <c r="A566">
        <v>941</v>
      </c>
      <c r="B566">
        <v>31</v>
      </c>
      <c r="C566">
        <v>1</v>
      </c>
      <c r="D566" t="s">
        <v>11</v>
      </c>
      <c r="E566">
        <v>1</v>
      </c>
      <c r="F566">
        <v>0</v>
      </c>
      <c r="G566">
        <v>0</v>
      </c>
      <c r="H566" t="s">
        <v>12</v>
      </c>
      <c r="I566" t="s">
        <v>14</v>
      </c>
      <c r="J566" t="s">
        <v>13</v>
      </c>
      <c r="K566">
        <v>1546</v>
      </c>
      <c r="L566">
        <v>10</v>
      </c>
      <c r="M566" t="s">
        <v>23</v>
      </c>
      <c r="N566" t="s">
        <v>16</v>
      </c>
      <c r="V566">
        <f t="shared" si="16"/>
        <v>1676.187518960834</v>
      </c>
      <c r="W566">
        <f t="shared" si="17"/>
        <v>16948.790093177522</v>
      </c>
    </row>
    <row r="567" spans="1:23">
      <c r="A567">
        <v>178</v>
      </c>
      <c r="B567">
        <v>31</v>
      </c>
      <c r="C567">
        <v>1</v>
      </c>
      <c r="D567" t="s">
        <v>11</v>
      </c>
      <c r="E567">
        <v>3</v>
      </c>
      <c r="F567">
        <v>0</v>
      </c>
      <c r="G567">
        <v>1</v>
      </c>
      <c r="H567" t="s">
        <v>25</v>
      </c>
      <c r="I567" t="s">
        <v>14</v>
      </c>
      <c r="J567" t="s">
        <v>13</v>
      </c>
      <c r="K567">
        <v>1963</v>
      </c>
      <c r="L567">
        <v>12</v>
      </c>
      <c r="M567" t="s">
        <v>15</v>
      </c>
      <c r="N567" t="s">
        <v>16</v>
      </c>
      <c r="V567">
        <f t="shared" si="16"/>
        <v>1968.7807580455881</v>
      </c>
      <c r="W567">
        <f t="shared" si="17"/>
        <v>33.417163581631229</v>
      </c>
    </row>
    <row r="568" spans="1:23">
      <c r="A568">
        <v>394</v>
      </c>
      <c r="B568">
        <v>31</v>
      </c>
      <c r="C568">
        <v>1</v>
      </c>
      <c r="D568" t="s">
        <v>11</v>
      </c>
      <c r="E568">
        <v>3</v>
      </c>
      <c r="F568">
        <v>0</v>
      </c>
      <c r="G568">
        <v>0</v>
      </c>
      <c r="H568" t="s">
        <v>12</v>
      </c>
      <c r="I568" t="s">
        <v>14</v>
      </c>
      <c r="J568" t="s">
        <v>13</v>
      </c>
      <c r="K568">
        <v>2406</v>
      </c>
      <c r="L568">
        <v>9</v>
      </c>
      <c r="M568" t="s">
        <v>22</v>
      </c>
      <c r="N568" t="s">
        <v>16</v>
      </c>
      <c r="V568">
        <f t="shared" si="16"/>
        <v>1529.8908994184571</v>
      </c>
      <c r="W568">
        <f t="shared" si="17"/>
        <v>767567.15612179996</v>
      </c>
    </row>
    <row r="569" spans="1:23">
      <c r="A569">
        <v>216</v>
      </c>
      <c r="B569">
        <v>31</v>
      </c>
      <c r="C569">
        <v>1</v>
      </c>
      <c r="D569" t="s">
        <v>11</v>
      </c>
      <c r="E569">
        <v>2</v>
      </c>
      <c r="F569">
        <v>0</v>
      </c>
      <c r="G569">
        <v>0</v>
      </c>
      <c r="H569" t="s">
        <v>12</v>
      </c>
      <c r="I569" t="s">
        <v>14</v>
      </c>
      <c r="J569" t="s">
        <v>14</v>
      </c>
      <c r="K569">
        <v>3104</v>
      </c>
      <c r="L569">
        <v>18</v>
      </c>
      <c r="M569" t="s">
        <v>27</v>
      </c>
      <c r="N569" t="s">
        <v>16</v>
      </c>
      <c r="V569">
        <f t="shared" si="16"/>
        <v>2846.5604752998493</v>
      </c>
      <c r="W569">
        <f t="shared" si="17"/>
        <v>66275.108877839521</v>
      </c>
    </row>
    <row r="570" spans="1:23">
      <c r="A570">
        <v>718</v>
      </c>
      <c r="B570">
        <v>31</v>
      </c>
      <c r="C570">
        <v>1</v>
      </c>
      <c r="D570" t="s">
        <v>11</v>
      </c>
      <c r="E570">
        <v>2</v>
      </c>
      <c r="F570">
        <v>0</v>
      </c>
      <c r="G570">
        <v>0</v>
      </c>
      <c r="H570" t="s">
        <v>12</v>
      </c>
      <c r="I570" t="s">
        <v>13</v>
      </c>
      <c r="J570" t="s">
        <v>26</v>
      </c>
      <c r="K570">
        <v>3148</v>
      </c>
      <c r="L570">
        <v>24</v>
      </c>
      <c r="M570" t="s">
        <v>15</v>
      </c>
      <c r="N570" t="s">
        <v>16</v>
      </c>
      <c r="V570">
        <f t="shared" si="16"/>
        <v>3724.3401925541111</v>
      </c>
      <c r="W570">
        <f t="shared" si="17"/>
        <v>332168.01755330991</v>
      </c>
    </row>
    <row r="571" spans="1:23">
      <c r="A571">
        <v>53</v>
      </c>
      <c r="B571">
        <v>31</v>
      </c>
      <c r="C571">
        <v>1</v>
      </c>
      <c r="D571" t="s">
        <v>11</v>
      </c>
      <c r="E571">
        <v>2</v>
      </c>
      <c r="F571">
        <v>0</v>
      </c>
      <c r="G571">
        <v>0</v>
      </c>
      <c r="H571" t="s">
        <v>12</v>
      </c>
      <c r="I571" t="s">
        <v>13</v>
      </c>
      <c r="J571" t="s">
        <v>13</v>
      </c>
      <c r="K571">
        <v>3378</v>
      </c>
      <c r="L571">
        <v>18</v>
      </c>
      <c r="M571" t="s">
        <v>23</v>
      </c>
      <c r="N571" t="s">
        <v>16</v>
      </c>
      <c r="V571">
        <f t="shared" si="16"/>
        <v>2846.5604752998493</v>
      </c>
      <c r="W571">
        <f t="shared" si="17"/>
        <v>282427.96841352212</v>
      </c>
    </row>
    <row r="572" spans="1:23">
      <c r="A572">
        <v>19</v>
      </c>
      <c r="B572">
        <v>31</v>
      </c>
      <c r="C572">
        <v>1</v>
      </c>
      <c r="D572" t="s">
        <v>11</v>
      </c>
      <c r="E572">
        <v>2</v>
      </c>
      <c r="F572">
        <v>0</v>
      </c>
      <c r="G572">
        <v>0</v>
      </c>
      <c r="H572" t="s">
        <v>12</v>
      </c>
      <c r="I572" t="s">
        <v>24</v>
      </c>
      <c r="J572" t="s">
        <v>13</v>
      </c>
      <c r="K572">
        <v>3430</v>
      </c>
      <c r="L572">
        <v>24</v>
      </c>
      <c r="M572" t="s">
        <v>15</v>
      </c>
      <c r="N572" t="s">
        <v>16</v>
      </c>
      <c r="V572">
        <f t="shared" si="16"/>
        <v>3724.3401925541111</v>
      </c>
      <c r="W572">
        <f t="shared" si="17"/>
        <v>86636.14895279122</v>
      </c>
    </row>
    <row r="573" spans="1:23">
      <c r="A573">
        <v>689</v>
      </c>
      <c r="B573">
        <v>31</v>
      </c>
      <c r="C573">
        <v>1</v>
      </c>
      <c r="D573" t="s">
        <v>11</v>
      </c>
      <c r="E573">
        <v>2</v>
      </c>
      <c r="F573">
        <v>0</v>
      </c>
      <c r="G573">
        <v>0</v>
      </c>
      <c r="H573" t="s">
        <v>12</v>
      </c>
      <c r="I573" t="s">
        <v>26</v>
      </c>
      <c r="J573" t="s">
        <v>14</v>
      </c>
      <c r="K573">
        <v>3651</v>
      </c>
      <c r="L573">
        <v>12</v>
      </c>
      <c r="M573" t="s">
        <v>23</v>
      </c>
      <c r="N573" t="s">
        <v>16</v>
      </c>
      <c r="V573">
        <f t="shared" si="16"/>
        <v>1968.7807580455881</v>
      </c>
      <c r="W573">
        <f t="shared" si="17"/>
        <v>2829861.5780016761</v>
      </c>
    </row>
    <row r="574" spans="1:23">
      <c r="A574">
        <v>328</v>
      </c>
      <c r="B574">
        <v>31</v>
      </c>
      <c r="C574">
        <v>1</v>
      </c>
      <c r="D574" t="s">
        <v>11</v>
      </c>
      <c r="E574">
        <v>2</v>
      </c>
      <c r="F574">
        <v>0</v>
      </c>
      <c r="G574">
        <v>0</v>
      </c>
      <c r="H574" t="s">
        <v>12</v>
      </c>
      <c r="I574" t="s">
        <v>14</v>
      </c>
      <c r="J574" t="s">
        <v>26</v>
      </c>
      <c r="K574">
        <v>4473</v>
      </c>
      <c r="L574">
        <v>36</v>
      </c>
      <c r="M574" t="s">
        <v>15</v>
      </c>
      <c r="N574" t="s">
        <v>16</v>
      </c>
      <c r="V574">
        <f t="shared" si="16"/>
        <v>5479.899627062634</v>
      </c>
      <c r="W574">
        <f t="shared" si="17"/>
        <v>1013846.8589788714</v>
      </c>
    </row>
    <row r="575" spans="1:23">
      <c r="A575">
        <v>671</v>
      </c>
      <c r="B575">
        <v>31</v>
      </c>
      <c r="C575">
        <v>1</v>
      </c>
      <c r="D575" t="s">
        <v>11</v>
      </c>
      <c r="E575">
        <v>2</v>
      </c>
      <c r="F575">
        <v>0</v>
      </c>
      <c r="G575">
        <v>0</v>
      </c>
      <c r="H575" t="s">
        <v>12</v>
      </c>
      <c r="I575" t="s">
        <v>18</v>
      </c>
      <c r="J575" t="s">
        <v>13</v>
      </c>
      <c r="K575">
        <v>5742</v>
      </c>
      <c r="L575">
        <v>36</v>
      </c>
      <c r="M575" t="s">
        <v>27</v>
      </c>
      <c r="N575" t="s">
        <v>16</v>
      </c>
      <c r="O575">
        <v>1</v>
      </c>
      <c r="V575">
        <f t="shared" si="16"/>
        <v>5479.899627062634</v>
      </c>
      <c r="W575">
        <f t="shared" si="17"/>
        <v>68696.605493906362</v>
      </c>
    </row>
    <row r="576" spans="1:23">
      <c r="A576">
        <v>36</v>
      </c>
      <c r="B576">
        <v>31</v>
      </c>
      <c r="C576">
        <v>1</v>
      </c>
      <c r="D576" t="s">
        <v>11</v>
      </c>
      <c r="E576">
        <v>2</v>
      </c>
      <c r="F576">
        <v>1</v>
      </c>
      <c r="G576">
        <v>0</v>
      </c>
      <c r="H576" t="s">
        <v>21</v>
      </c>
      <c r="I576" t="s">
        <v>14</v>
      </c>
      <c r="J576" t="s">
        <v>13</v>
      </c>
      <c r="K576">
        <v>6110</v>
      </c>
      <c r="L576">
        <v>48</v>
      </c>
      <c r="M576" t="s">
        <v>20</v>
      </c>
      <c r="N576" t="s">
        <v>16</v>
      </c>
      <c r="V576">
        <f t="shared" si="16"/>
        <v>7235.4590615711577</v>
      </c>
      <c r="W576">
        <f t="shared" si="17"/>
        <v>1266658.0992726309</v>
      </c>
    </row>
    <row r="577" spans="1:23">
      <c r="A577">
        <v>719</v>
      </c>
      <c r="B577">
        <v>31</v>
      </c>
      <c r="C577">
        <v>1</v>
      </c>
      <c r="D577" t="s">
        <v>11</v>
      </c>
      <c r="E577">
        <v>2</v>
      </c>
      <c r="F577">
        <v>0</v>
      </c>
      <c r="G577">
        <v>0</v>
      </c>
      <c r="H577" t="s">
        <v>12</v>
      </c>
      <c r="I577" t="s">
        <v>18</v>
      </c>
      <c r="J577" t="s">
        <v>18</v>
      </c>
      <c r="K577">
        <v>6148</v>
      </c>
      <c r="L577">
        <v>20</v>
      </c>
      <c r="M577" t="s">
        <v>23</v>
      </c>
      <c r="N577" t="s">
        <v>16</v>
      </c>
      <c r="V577">
        <f t="shared" si="16"/>
        <v>3139.1537143846031</v>
      </c>
      <c r="W577">
        <f t="shared" si="17"/>
        <v>9053155.9704615716</v>
      </c>
    </row>
    <row r="578" spans="1:23">
      <c r="A578">
        <v>287</v>
      </c>
      <c r="B578">
        <v>31</v>
      </c>
      <c r="C578">
        <v>1</v>
      </c>
      <c r="D578" t="s">
        <v>11</v>
      </c>
      <c r="E578">
        <v>3</v>
      </c>
      <c r="F578">
        <v>1</v>
      </c>
      <c r="G578">
        <v>0</v>
      </c>
      <c r="H578" t="s">
        <v>21</v>
      </c>
      <c r="I578" t="s">
        <v>18</v>
      </c>
      <c r="J578" t="s">
        <v>18</v>
      </c>
      <c r="K578">
        <v>7582</v>
      </c>
      <c r="L578">
        <v>48</v>
      </c>
      <c r="M578" t="s">
        <v>30</v>
      </c>
      <c r="N578" t="s">
        <v>16</v>
      </c>
      <c r="V578">
        <f t="shared" si="16"/>
        <v>7235.4590615711577</v>
      </c>
      <c r="W578">
        <f t="shared" si="17"/>
        <v>120090.62200714268</v>
      </c>
    </row>
    <row r="579" spans="1:23">
      <c r="A579">
        <v>895</v>
      </c>
      <c r="B579">
        <v>31</v>
      </c>
      <c r="C579">
        <v>1</v>
      </c>
      <c r="D579" t="s">
        <v>11</v>
      </c>
      <c r="E579">
        <v>3</v>
      </c>
      <c r="F579">
        <v>0</v>
      </c>
      <c r="G579">
        <v>0</v>
      </c>
      <c r="H579" t="s">
        <v>12</v>
      </c>
      <c r="I579" t="s">
        <v>13</v>
      </c>
      <c r="J579" t="s">
        <v>13</v>
      </c>
      <c r="K579">
        <v>8947</v>
      </c>
      <c r="L579">
        <v>36</v>
      </c>
      <c r="M579" t="s">
        <v>23</v>
      </c>
      <c r="N579" t="s">
        <v>16</v>
      </c>
      <c r="V579">
        <f t="shared" ref="V579:V642" si="18">T$10+L579*U$10</f>
        <v>5479.899627062634</v>
      </c>
      <c r="W579">
        <f t="shared" ref="W579:W642" si="19">(V579-K579)^2</f>
        <v>12020784.996022422</v>
      </c>
    </row>
    <row r="580" spans="1:23">
      <c r="A580">
        <v>684</v>
      </c>
      <c r="B580">
        <v>31</v>
      </c>
      <c r="C580">
        <v>1</v>
      </c>
      <c r="D580" t="s">
        <v>11</v>
      </c>
      <c r="E580">
        <v>1</v>
      </c>
      <c r="F580">
        <v>0</v>
      </c>
      <c r="G580">
        <v>0</v>
      </c>
      <c r="H580" t="s">
        <v>12</v>
      </c>
      <c r="I580" t="s">
        <v>18</v>
      </c>
      <c r="J580" t="s">
        <v>18</v>
      </c>
      <c r="K580">
        <v>9857</v>
      </c>
      <c r="L580">
        <v>36</v>
      </c>
      <c r="M580" t="s">
        <v>27</v>
      </c>
      <c r="N580" t="s">
        <v>16</v>
      </c>
      <c r="V580">
        <f t="shared" si="18"/>
        <v>5479.899627062634</v>
      </c>
      <c r="W580">
        <f t="shared" si="19"/>
        <v>19159007.674768429</v>
      </c>
    </row>
    <row r="581" spans="1:23">
      <c r="A581">
        <v>559</v>
      </c>
      <c r="B581">
        <v>31</v>
      </c>
      <c r="C581">
        <v>1</v>
      </c>
      <c r="D581" t="s">
        <v>11</v>
      </c>
      <c r="E581">
        <v>1</v>
      </c>
      <c r="F581">
        <v>0</v>
      </c>
      <c r="G581">
        <v>0</v>
      </c>
      <c r="H581" t="s">
        <v>12</v>
      </c>
      <c r="I581" t="s">
        <v>14</v>
      </c>
      <c r="J581" t="s">
        <v>18</v>
      </c>
      <c r="K581">
        <v>1928</v>
      </c>
      <c r="L581">
        <v>18</v>
      </c>
      <c r="M581" t="s">
        <v>22</v>
      </c>
      <c r="N581" t="s">
        <v>19</v>
      </c>
      <c r="V581">
        <f t="shared" si="18"/>
        <v>2846.5604752998493</v>
      </c>
      <c r="W581">
        <f t="shared" si="19"/>
        <v>843753.34678308503</v>
      </c>
    </row>
    <row r="582" spans="1:23">
      <c r="A582">
        <v>169</v>
      </c>
      <c r="B582">
        <v>31</v>
      </c>
      <c r="C582">
        <v>1</v>
      </c>
      <c r="D582" t="s">
        <v>11</v>
      </c>
      <c r="E582">
        <v>2</v>
      </c>
      <c r="F582">
        <v>0</v>
      </c>
      <c r="G582">
        <v>0</v>
      </c>
      <c r="H582" t="s">
        <v>12</v>
      </c>
      <c r="I582" t="s">
        <v>14</v>
      </c>
      <c r="J582" t="s">
        <v>18</v>
      </c>
      <c r="K582">
        <v>1935</v>
      </c>
      <c r="L582">
        <v>24</v>
      </c>
      <c r="M582" t="s">
        <v>27</v>
      </c>
      <c r="N582" t="s">
        <v>19</v>
      </c>
      <c r="V582">
        <f t="shared" si="18"/>
        <v>3724.3401925541111</v>
      </c>
      <c r="W582">
        <f t="shared" si="19"/>
        <v>3201738.3246895834</v>
      </c>
    </row>
    <row r="583" spans="1:23">
      <c r="A583">
        <v>528</v>
      </c>
      <c r="B583">
        <v>31</v>
      </c>
      <c r="C583">
        <v>1</v>
      </c>
      <c r="D583" t="s">
        <v>11</v>
      </c>
      <c r="E583">
        <v>2</v>
      </c>
      <c r="F583">
        <v>0</v>
      </c>
      <c r="G583">
        <v>1</v>
      </c>
      <c r="H583" t="s">
        <v>25</v>
      </c>
      <c r="I583" t="s">
        <v>14</v>
      </c>
      <c r="J583" t="s">
        <v>14</v>
      </c>
      <c r="K583">
        <v>2302</v>
      </c>
      <c r="L583">
        <v>36</v>
      </c>
      <c r="M583" t="s">
        <v>15</v>
      </c>
      <c r="N583" t="s">
        <v>19</v>
      </c>
      <c r="V583">
        <f t="shared" si="18"/>
        <v>5479.899627062634</v>
      </c>
      <c r="W583">
        <f t="shared" si="19"/>
        <v>10099046.039684828</v>
      </c>
    </row>
    <row r="584" spans="1:23">
      <c r="A584">
        <v>315</v>
      </c>
      <c r="B584">
        <v>31</v>
      </c>
      <c r="C584">
        <v>1</v>
      </c>
      <c r="D584" t="s">
        <v>11</v>
      </c>
      <c r="E584">
        <v>2</v>
      </c>
      <c r="F584">
        <v>0</v>
      </c>
      <c r="G584">
        <v>0</v>
      </c>
      <c r="H584" t="s">
        <v>12</v>
      </c>
      <c r="I584" t="s">
        <v>14</v>
      </c>
      <c r="J584" t="s">
        <v>14</v>
      </c>
      <c r="K584">
        <v>2746</v>
      </c>
      <c r="L584">
        <v>36</v>
      </c>
      <c r="M584" t="s">
        <v>22</v>
      </c>
      <c r="N584" t="s">
        <v>19</v>
      </c>
      <c r="V584">
        <f t="shared" si="18"/>
        <v>5479.899627062634</v>
      </c>
      <c r="W584">
        <f t="shared" si="19"/>
        <v>7474207.1708532088</v>
      </c>
    </row>
    <row r="585" spans="1:23">
      <c r="A585">
        <v>598</v>
      </c>
      <c r="B585">
        <v>31</v>
      </c>
      <c r="C585">
        <v>1</v>
      </c>
      <c r="D585" t="s">
        <v>11</v>
      </c>
      <c r="E585">
        <v>2</v>
      </c>
      <c r="F585">
        <v>0</v>
      </c>
      <c r="G585">
        <v>0</v>
      </c>
      <c r="H585" t="s">
        <v>12</v>
      </c>
      <c r="I585" t="s">
        <v>14</v>
      </c>
      <c r="J585" t="s">
        <v>13</v>
      </c>
      <c r="K585">
        <v>2775</v>
      </c>
      <c r="L585">
        <v>18</v>
      </c>
      <c r="M585" t="s">
        <v>23</v>
      </c>
      <c r="N585" t="s">
        <v>19</v>
      </c>
      <c r="V585">
        <f t="shared" si="18"/>
        <v>2846.5604752998493</v>
      </c>
      <c r="W585">
        <f t="shared" si="19"/>
        <v>5120.9016251403355</v>
      </c>
    </row>
    <row r="586" spans="1:23">
      <c r="A586">
        <v>766</v>
      </c>
      <c r="B586">
        <v>31</v>
      </c>
      <c r="C586">
        <v>1</v>
      </c>
      <c r="D586" t="s">
        <v>11</v>
      </c>
      <c r="E586">
        <v>1</v>
      </c>
      <c r="F586">
        <v>0</v>
      </c>
      <c r="G586">
        <v>0</v>
      </c>
      <c r="H586" t="s">
        <v>12</v>
      </c>
      <c r="I586" t="s">
        <v>14</v>
      </c>
      <c r="J586" t="s">
        <v>14</v>
      </c>
      <c r="K586">
        <v>3108</v>
      </c>
      <c r="L586">
        <v>30</v>
      </c>
      <c r="M586" t="s">
        <v>22</v>
      </c>
      <c r="N586" t="s">
        <v>19</v>
      </c>
      <c r="V586">
        <f t="shared" si="18"/>
        <v>4602.1199098083725</v>
      </c>
      <c r="W586">
        <f t="shared" si="19"/>
        <v>2232394.3048857795</v>
      </c>
    </row>
    <row r="587" spans="1:23">
      <c r="A587">
        <v>914</v>
      </c>
      <c r="B587">
        <v>31</v>
      </c>
      <c r="C587">
        <v>1</v>
      </c>
      <c r="D587" t="s">
        <v>11</v>
      </c>
      <c r="E587">
        <v>2</v>
      </c>
      <c r="F587">
        <v>0</v>
      </c>
      <c r="G587">
        <v>1</v>
      </c>
      <c r="H587" t="s">
        <v>25</v>
      </c>
      <c r="I587" t="s">
        <v>14</v>
      </c>
      <c r="J587" t="s">
        <v>14</v>
      </c>
      <c r="K587">
        <v>3161</v>
      </c>
      <c r="L587">
        <v>24</v>
      </c>
      <c r="M587" t="s">
        <v>27</v>
      </c>
      <c r="N587" t="s">
        <v>19</v>
      </c>
      <c r="V587">
        <f t="shared" si="18"/>
        <v>3724.3401925541111</v>
      </c>
      <c r="W587">
        <f t="shared" si="19"/>
        <v>317352.17254690302</v>
      </c>
    </row>
    <row r="588" spans="1:23">
      <c r="A588">
        <v>949</v>
      </c>
      <c r="B588">
        <v>31</v>
      </c>
      <c r="C588">
        <v>1</v>
      </c>
      <c r="D588" t="s">
        <v>11</v>
      </c>
      <c r="E588">
        <v>2</v>
      </c>
      <c r="F588">
        <v>0</v>
      </c>
      <c r="G588">
        <v>0</v>
      </c>
      <c r="H588" t="s">
        <v>12</v>
      </c>
      <c r="I588" t="s">
        <v>18</v>
      </c>
      <c r="J588" t="s">
        <v>13</v>
      </c>
      <c r="K588">
        <v>3621</v>
      </c>
      <c r="L588">
        <v>24</v>
      </c>
      <c r="M588" t="s">
        <v>15</v>
      </c>
      <c r="N588" t="s">
        <v>19</v>
      </c>
      <c r="V588">
        <f t="shared" si="18"/>
        <v>3724.3401925541111</v>
      </c>
      <c r="W588">
        <f t="shared" si="19"/>
        <v>10679.195397120764</v>
      </c>
    </row>
    <row r="589" spans="1:23">
      <c r="A589">
        <v>454</v>
      </c>
      <c r="B589">
        <v>31</v>
      </c>
      <c r="C589">
        <v>1</v>
      </c>
      <c r="D589" t="s">
        <v>11</v>
      </c>
      <c r="E589">
        <v>2</v>
      </c>
      <c r="F589">
        <v>0</v>
      </c>
      <c r="G589">
        <v>0</v>
      </c>
      <c r="H589" t="s">
        <v>12</v>
      </c>
      <c r="I589" t="s">
        <v>14</v>
      </c>
      <c r="J589" t="s">
        <v>14</v>
      </c>
      <c r="K589">
        <v>4817</v>
      </c>
      <c r="L589">
        <v>24</v>
      </c>
      <c r="M589" t="s">
        <v>23</v>
      </c>
      <c r="N589" t="s">
        <v>19</v>
      </c>
      <c r="V589">
        <f t="shared" si="18"/>
        <v>3724.3401925541111</v>
      </c>
      <c r="W589">
        <f t="shared" si="19"/>
        <v>1193905.4548076869</v>
      </c>
    </row>
    <row r="590" spans="1:23">
      <c r="A590">
        <v>542</v>
      </c>
      <c r="B590">
        <v>31</v>
      </c>
      <c r="C590">
        <v>1</v>
      </c>
      <c r="D590" t="s">
        <v>11</v>
      </c>
      <c r="E590">
        <v>2</v>
      </c>
      <c r="F590">
        <v>0</v>
      </c>
      <c r="G590">
        <v>0</v>
      </c>
      <c r="H590" t="s">
        <v>12</v>
      </c>
      <c r="I590" t="s">
        <v>13</v>
      </c>
      <c r="J590" t="s">
        <v>14</v>
      </c>
      <c r="K590">
        <v>6350</v>
      </c>
      <c r="L590">
        <v>30</v>
      </c>
      <c r="M590" t="s">
        <v>22</v>
      </c>
      <c r="N590" t="s">
        <v>19</v>
      </c>
      <c r="V590">
        <f t="shared" si="18"/>
        <v>4602.1199098083725</v>
      </c>
      <c r="W590">
        <f t="shared" si="19"/>
        <v>3055084.8096882915</v>
      </c>
    </row>
    <row r="591" spans="1:23">
      <c r="A591">
        <v>483</v>
      </c>
      <c r="B591">
        <v>30</v>
      </c>
      <c r="C591">
        <v>0</v>
      </c>
      <c r="D591" t="s">
        <v>17</v>
      </c>
      <c r="E591">
        <v>2</v>
      </c>
      <c r="F591">
        <v>0</v>
      </c>
      <c r="G591">
        <v>0</v>
      </c>
      <c r="H591" t="s">
        <v>12</v>
      </c>
      <c r="I591" t="s">
        <v>26</v>
      </c>
      <c r="J591" t="s">
        <v>13</v>
      </c>
      <c r="K591">
        <v>960</v>
      </c>
      <c r="L591">
        <v>15</v>
      </c>
      <c r="M591" t="s">
        <v>22</v>
      </c>
      <c r="N591" t="s">
        <v>16</v>
      </c>
      <c r="V591">
        <f t="shared" si="18"/>
        <v>2407.6706166727186</v>
      </c>
      <c r="W591">
        <f t="shared" si="19"/>
        <v>2095750.2143775693</v>
      </c>
    </row>
    <row r="592" spans="1:23">
      <c r="A592">
        <v>161</v>
      </c>
      <c r="B592">
        <v>30</v>
      </c>
      <c r="C592">
        <v>0</v>
      </c>
      <c r="D592" t="s">
        <v>17</v>
      </c>
      <c r="E592">
        <v>2</v>
      </c>
      <c r="F592">
        <v>0</v>
      </c>
      <c r="G592">
        <v>0</v>
      </c>
      <c r="H592" t="s">
        <v>12</v>
      </c>
      <c r="I592" t="s">
        <v>14</v>
      </c>
      <c r="J592" t="s">
        <v>13</v>
      </c>
      <c r="K592">
        <v>1055</v>
      </c>
      <c r="L592">
        <v>18</v>
      </c>
      <c r="M592" t="s">
        <v>23</v>
      </c>
      <c r="N592" t="s">
        <v>16</v>
      </c>
      <c r="V592">
        <f t="shared" si="18"/>
        <v>2846.5604752998493</v>
      </c>
      <c r="W592">
        <f t="shared" si="19"/>
        <v>3209688.9366566218</v>
      </c>
    </row>
    <row r="593" spans="1:23">
      <c r="A593">
        <v>441</v>
      </c>
      <c r="B593">
        <v>30</v>
      </c>
      <c r="C593">
        <v>0</v>
      </c>
      <c r="D593" t="s">
        <v>17</v>
      </c>
      <c r="E593">
        <v>2</v>
      </c>
      <c r="F593">
        <v>0</v>
      </c>
      <c r="G593">
        <v>0</v>
      </c>
      <c r="H593" t="s">
        <v>12</v>
      </c>
      <c r="I593" t="s">
        <v>14</v>
      </c>
      <c r="J593" t="s">
        <v>14</v>
      </c>
      <c r="K593">
        <v>1620</v>
      </c>
      <c r="L593">
        <v>12</v>
      </c>
      <c r="M593" t="s">
        <v>22</v>
      </c>
      <c r="N593" t="s">
        <v>16</v>
      </c>
      <c r="V593">
        <f t="shared" si="18"/>
        <v>1968.7807580455881</v>
      </c>
      <c r="W593">
        <f t="shared" si="19"/>
        <v>121648.01718285505</v>
      </c>
    </row>
    <row r="594" spans="1:23">
      <c r="A594">
        <v>141</v>
      </c>
      <c r="B594">
        <v>30</v>
      </c>
      <c r="C594">
        <v>0</v>
      </c>
      <c r="D594" t="s">
        <v>17</v>
      </c>
      <c r="E594">
        <v>3</v>
      </c>
      <c r="F594">
        <v>0</v>
      </c>
      <c r="G594">
        <v>0</v>
      </c>
      <c r="H594" t="s">
        <v>12</v>
      </c>
      <c r="I594" t="s">
        <v>14</v>
      </c>
      <c r="J594" t="s">
        <v>18</v>
      </c>
      <c r="K594">
        <v>4795</v>
      </c>
      <c r="L594">
        <v>36</v>
      </c>
      <c r="M594" t="s">
        <v>15</v>
      </c>
      <c r="N594" t="s">
        <v>16</v>
      </c>
      <c r="V594">
        <f t="shared" si="18"/>
        <v>5479.899627062634</v>
      </c>
      <c r="W594">
        <f t="shared" si="19"/>
        <v>469087.49915053509</v>
      </c>
    </row>
    <row r="595" spans="1:23">
      <c r="A595">
        <v>108</v>
      </c>
      <c r="B595">
        <v>30</v>
      </c>
      <c r="C595">
        <v>0</v>
      </c>
      <c r="D595" t="s">
        <v>17</v>
      </c>
      <c r="E595">
        <v>2</v>
      </c>
      <c r="F595">
        <v>0</v>
      </c>
      <c r="G595">
        <v>0</v>
      </c>
      <c r="H595" t="s">
        <v>12</v>
      </c>
      <c r="I595" t="s">
        <v>13</v>
      </c>
      <c r="J595" t="s">
        <v>14</v>
      </c>
      <c r="K595">
        <v>7721</v>
      </c>
      <c r="L595">
        <v>24</v>
      </c>
      <c r="M595" t="s">
        <v>22</v>
      </c>
      <c r="N595" t="s">
        <v>16</v>
      </c>
      <c r="V595">
        <f t="shared" si="18"/>
        <v>3724.3401925541111</v>
      </c>
      <c r="W595">
        <f t="shared" si="19"/>
        <v>15973289.616453409</v>
      </c>
    </row>
    <row r="596" spans="1:23">
      <c r="A596">
        <v>70</v>
      </c>
      <c r="B596">
        <v>30</v>
      </c>
      <c r="C596">
        <v>0</v>
      </c>
      <c r="D596" t="s">
        <v>17</v>
      </c>
      <c r="E596">
        <v>2</v>
      </c>
      <c r="F596">
        <v>0</v>
      </c>
      <c r="G596">
        <v>0</v>
      </c>
      <c r="H596" t="s">
        <v>12</v>
      </c>
      <c r="I596" t="s">
        <v>14</v>
      </c>
      <c r="J596" t="s">
        <v>13</v>
      </c>
      <c r="K596">
        <v>8133</v>
      </c>
      <c r="L596">
        <v>36</v>
      </c>
      <c r="M596" t="s">
        <v>23</v>
      </c>
      <c r="N596" t="s">
        <v>16</v>
      </c>
      <c r="V596">
        <f t="shared" si="18"/>
        <v>5479.899627062634</v>
      </c>
      <c r="W596">
        <f t="shared" si="19"/>
        <v>7038941.5888803909</v>
      </c>
    </row>
    <row r="597" spans="1:23">
      <c r="A597">
        <v>945</v>
      </c>
      <c r="B597">
        <v>30</v>
      </c>
      <c r="C597">
        <v>0</v>
      </c>
      <c r="D597" t="s">
        <v>17</v>
      </c>
      <c r="E597">
        <v>2</v>
      </c>
      <c r="F597">
        <v>0</v>
      </c>
      <c r="G597">
        <v>0</v>
      </c>
      <c r="H597" t="s">
        <v>12</v>
      </c>
      <c r="I597" t="s">
        <v>24</v>
      </c>
      <c r="J597" t="s">
        <v>18</v>
      </c>
      <c r="K597">
        <v>8358</v>
      </c>
      <c r="L597">
        <v>48</v>
      </c>
      <c r="M597" t="s">
        <v>23</v>
      </c>
      <c r="N597" t="s">
        <v>16</v>
      </c>
      <c r="V597">
        <f t="shared" si="18"/>
        <v>7235.4590615711577</v>
      </c>
      <c r="W597">
        <f t="shared" si="19"/>
        <v>1260098.1584487059</v>
      </c>
    </row>
    <row r="598" spans="1:23">
      <c r="A598">
        <v>601</v>
      </c>
      <c r="B598">
        <v>30</v>
      </c>
      <c r="C598">
        <v>0</v>
      </c>
      <c r="D598" t="s">
        <v>17</v>
      </c>
      <c r="E598">
        <v>2</v>
      </c>
      <c r="F598">
        <v>0</v>
      </c>
      <c r="G598">
        <v>0</v>
      </c>
      <c r="H598" t="s">
        <v>12</v>
      </c>
      <c r="I598" t="s">
        <v>14</v>
      </c>
      <c r="J598" t="s">
        <v>18</v>
      </c>
      <c r="K598">
        <v>918</v>
      </c>
      <c r="L598">
        <v>9</v>
      </c>
      <c r="M598" t="s">
        <v>22</v>
      </c>
      <c r="N598" t="s">
        <v>19</v>
      </c>
      <c r="V598">
        <f t="shared" si="18"/>
        <v>1529.8908994184571</v>
      </c>
      <c r="W598">
        <f t="shared" si="19"/>
        <v>374410.47279112844</v>
      </c>
    </row>
    <row r="599" spans="1:23">
      <c r="A599">
        <v>331</v>
      </c>
      <c r="B599">
        <v>30</v>
      </c>
      <c r="C599">
        <v>0</v>
      </c>
      <c r="D599" t="s">
        <v>17</v>
      </c>
      <c r="E599">
        <v>2</v>
      </c>
      <c r="F599">
        <v>0</v>
      </c>
      <c r="G599">
        <v>0</v>
      </c>
      <c r="H599" t="s">
        <v>12</v>
      </c>
      <c r="I599" t="s">
        <v>18</v>
      </c>
      <c r="J599" t="s">
        <v>13</v>
      </c>
      <c r="K599">
        <v>1864</v>
      </c>
      <c r="L599">
        <v>18</v>
      </c>
      <c r="M599" t="s">
        <v>20</v>
      </c>
      <c r="N599" t="s">
        <v>19</v>
      </c>
      <c r="V599">
        <f t="shared" si="18"/>
        <v>2846.5604752998493</v>
      </c>
      <c r="W599">
        <f t="shared" si="19"/>
        <v>965425.08762146567</v>
      </c>
    </row>
    <row r="600" spans="1:23">
      <c r="A600">
        <v>444</v>
      </c>
      <c r="B600">
        <v>30</v>
      </c>
      <c r="C600">
        <v>0</v>
      </c>
      <c r="D600" t="s">
        <v>17</v>
      </c>
      <c r="E600">
        <v>3</v>
      </c>
      <c r="F600">
        <v>0</v>
      </c>
      <c r="G600">
        <v>0</v>
      </c>
      <c r="H600" t="s">
        <v>12</v>
      </c>
      <c r="I600" t="s">
        <v>14</v>
      </c>
      <c r="J600" t="s">
        <v>18</v>
      </c>
      <c r="K600">
        <v>5096</v>
      </c>
      <c r="L600">
        <v>48</v>
      </c>
      <c r="M600" t="s">
        <v>22</v>
      </c>
      <c r="N600" t="s">
        <v>19</v>
      </c>
      <c r="V600">
        <f t="shared" si="18"/>
        <v>7235.4590615711577</v>
      </c>
      <c r="W600">
        <f t="shared" si="19"/>
        <v>4577285.0761389388</v>
      </c>
    </row>
    <row r="601" spans="1:23">
      <c r="A601">
        <v>116</v>
      </c>
      <c r="B601">
        <v>30</v>
      </c>
      <c r="C601">
        <v>0</v>
      </c>
      <c r="D601" t="s">
        <v>17</v>
      </c>
      <c r="E601">
        <v>3</v>
      </c>
      <c r="F601">
        <v>0</v>
      </c>
      <c r="G601">
        <v>0</v>
      </c>
      <c r="H601" t="s">
        <v>12</v>
      </c>
      <c r="I601" t="s">
        <v>13</v>
      </c>
      <c r="J601" t="s">
        <v>14</v>
      </c>
      <c r="K601">
        <v>7174</v>
      </c>
      <c r="L601">
        <v>42</v>
      </c>
      <c r="M601" t="s">
        <v>15</v>
      </c>
      <c r="N601" t="s">
        <v>19</v>
      </c>
      <c r="V601">
        <f t="shared" si="18"/>
        <v>6357.6793443168954</v>
      </c>
      <c r="W601">
        <f t="shared" si="19"/>
        <v>666379.4128948939</v>
      </c>
    </row>
    <row r="602" spans="1:23">
      <c r="A602">
        <v>222</v>
      </c>
      <c r="B602">
        <v>30</v>
      </c>
      <c r="C602">
        <v>1</v>
      </c>
      <c r="D602" t="s">
        <v>11</v>
      </c>
      <c r="E602">
        <v>2</v>
      </c>
      <c r="F602">
        <v>0</v>
      </c>
      <c r="G602">
        <v>0</v>
      </c>
      <c r="H602" t="s">
        <v>12</v>
      </c>
      <c r="I602" t="s">
        <v>14</v>
      </c>
      <c r="J602" t="s">
        <v>13</v>
      </c>
      <c r="K602">
        <v>707</v>
      </c>
      <c r="L602">
        <v>12</v>
      </c>
      <c r="M602" t="s">
        <v>15</v>
      </c>
      <c r="N602" t="s">
        <v>16</v>
      </c>
      <c r="V602">
        <f t="shared" si="18"/>
        <v>1968.7807580455881</v>
      </c>
      <c r="W602">
        <f t="shared" si="19"/>
        <v>1592090.6813740989</v>
      </c>
    </row>
    <row r="603" spans="1:23">
      <c r="A603">
        <v>932</v>
      </c>
      <c r="B603">
        <v>30</v>
      </c>
      <c r="C603">
        <v>1</v>
      </c>
      <c r="D603" t="s">
        <v>11</v>
      </c>
      <c r="E603">
        <v>2</v>
      </c>
      <c r="F603">
        <v>0</v>
      </c>
      <c r="G603">
        <v>0</v>
      </c>
      <c r="H603" t="s">
        <v>12</v>
      </c>
      <c r="I603" t="s">
        <v>14</v>
      </c>
      <c r="J603" t="s">
        <v>13</v>
      </c>
      <c r="K603">
        <v>1224</v>
      </c>
      <c r="L603">
        <v>9</v>
      </c>
      <c r="M603" t="s">
        <v>23</v>
      </c>
      <c r="N603" t="s">
        <v>16</v>
      </c>
      <c r="V603">
        <f t="shared" si="18"/>
        <v>1529.8908994184571</v>
      </c>
      <c r="W603">
        <f t="shared" si="19"/>
        <v>93569.242347032661</v>
      </c>
    </row>
    <row r="604" spans="1:23">
      <c r="A604">
        <v>825</v>
      </c>
      <c r="B604">
        <v>30</v>
      </c>
      <c r="C604">
        <v>1</v>
      </c>
      <c r="D604" t="s">
        <v>11</v>
      </c>
      <c r="E604">
        <v>2</v>
      </c>
      <c r="F604">
        <v>0</v>
      </c>
      <c r="G604">
        <v>0</v>
      </c>
      <c r="H604" t="s">
        <v>12</v>
      </c>
      <c r="I604" t="s">
        <v>14</v>
      </c>
      <c r="J604" t="s">
        <v>14</v>
      </c>
      <c r="K604">
        <v>1602</v>
      </c>
      <c r="L604">
        <v>21</v>
      </c>
      <c r="M604" t="s">
        <v>23</v>
      </c>
      <c r="N604" t="s">
        <v>16</v>
      </c>
      <c r="V604">
        <f t="shared" si="18"/>
        <v>3285.45033392698</v>
      </c>
      <c r="W604">
        <f t="shared" si="19"/>
        <v>2834005.0267988602</v>
      </c>
    </row>
    <row r="605" spans="1:23">
      <c r="A605">
        <v>960</v>
      </c>
      <c r="B605">
        <v>30</v>
      </c>
      <c r="C605">
        <v>1</v>
      </c>
      <c r="D605" t="s">
        <v>11</v>
      </c>
      <c r="E605">
        <v>2</v>
      </c>
      <c r="F605">
        <v>0</v>
      </c>
      <c r="G605">
        <v>1</v>
      </c>
      <c r="H605" t="s">
        <v>25</v>
      </c>
      <c r="I605" t="s">
        <v>14</v>
      </c>
      <c r="J605" t="s">
        <v>13</v>
      </c>
      <c r="K605">
        <v>1740</v>
      </c>
      <c r="L605">
        <v>6</v>
      </c>
      <c r="M605" t="s">
        <v>15</v>
      </c>
      <c r="N605" t="s">
        <v>16</v>
      </c>
      <c r="V605">
        <f t="shared" si="18"/>
        <v>1091.0010407913264</v>
      </c>
      <c r="W605">
        <f t="shared" si="19"/>
        <v>421199.64905394154</v>
      </c>
    </row>
    <row r="606" spans="1:23">
      <c r="A606">
        <v>390</v>
      </c>
      <c r="B606">
        <v>30</v>
      </c>
      <c r="C606">
        <v>1</v>
      </c>
      <c r="D606" t="s">
        <v>11</v>
      </c>
      <c r="E606">
        <v>3</v>
      </c>
      <c r="F606">
        <v>0</v>
      </c>
      <c r="G606">
        <v>0</v>
      </c>
      <c r="H606" t="s">
        <v>12</v>
      </c>
      <c r="I606" t="s">
        <v>14</v>
      </c>
      <c r="J606" t="s">
        <v>13</v>
      </c>
      <c r="K606">
        <v>1820</v>
      </c>
      <c r="L606">
        <v>18</v>
      </c>
      <c r="M606" t="s">
        <v>23</v>
      </c>
      <c r="N606" t="s">
        <v>16</v>
      </c>
      <c r="V606">
        <f t="shared" si="18"/>
        <v>2846.5604752998493</v>
      </c>
      <c r="W606">
        <f t="shared" si="19"/>
        <v>1053826.4094478525</v>
      </c>
    </row>
    <row r="607" spans="1:23">
      <c r="A607">
        <v>923</v>
      </c>
      <c r="B607">
        <v>30</v>
      </c>
      <c r="C607">
        <v>1</v>
      </c>
      <c r="D607" t="s">
        <v>11</v>
      </c>
      <c r="E607">
        <v>2</v>
      </c>
      <c r="F607">
        <v>0</v>
      </c>
      <c r="G607">
        <v>1</v>
      </c>
      <c r="H607" t="s">
        <v>25</v>
      </c>
      <c r="I607" t="s">
        <v>14</v>
      </c>
      <c r="J607" t="s">
        <v>18</v>
      </c>
      <c r="K607">
        <v>2002</v>
      </c>
      <c r="L607">
        <v>12</v>
      </c>
      <c r="M607" t="s">
        <v>23</v>
      </c>
      <c r="N607" t="s">
        <v>16</v>
      </c>
      <c r="V607">
        <f t="shared" si="18"/>
        <v>1968.7807580455881</v>
      </c>
      <c r="W607">
        <f t="shared" si="19"/>
        <v>1103.5180360257616</v>
      </c>
    </row>
    <row r="608" spans="1:23">
      <c r="A608">
        <v>421</v>
      </c>
      <c r="B608">
        <v>30</v>
      </c>
      <c r="C608">
        <v>1</v>
      </c>
      <c r="D608" t="s">
        <v>11</v>
      </c>
      <c r="E608">
        <v>2</v>
      </c>
      <c r="F608">
        <v>0</v>
      </c>
      <c r="G608">
        <v>0</v>
      </c>
      <c r="H608" t="s">
        <v>12</v>
      </c>
      <c r="I608" t="s">
        <v>13</v>
      </c>
      <c r="J608" t="s">
        <v>18</v>
      </c>
      <c r="K608">
        <v>2028</v>
      </c>
      <c r="L608">
        <v>12</v>
      </c>
      <c r="M608" t="s">
        <v>23</v>
      </c>
      <c r="N608" t="s">
        <v>16</v>
      </c>
      <c r="V608">
        <f t="shared" si="18"/>
        <v>1968.7807580455881</v>
      </c>
      <c r="W608">
        <f t="shared" si="19"/>
        <v>3506.9186176551816</v>
      </c>
    </row>
    <row r="609" spans="1:23">
      <c r="A609">
        <v>984</v>
      </c>
      <c r="B609">
        <v>30</v>
      </c>
      <c r="C609">
        <v>1</v>
      </c>
      <c r="D609" t="s">
        <v>11</v>
      </c>
      <c r="E609">
        <v>1</v>
      </c>
      <c r="F609">
        <v>0</v>
      </c>
      <c r="G609">
        <v>0</v>
      </c>
      <c r="H609" t="s">
        <v>12</v>
      </c>
      <c r="I609" t="s">
        <v>14</v>
      </c>
      <c r="J609" t="s">
        <v>13</v>
      </c>
      <c r="K609">
        <v>2028</v>
      </c>
      <c r="L609">
        <v>24</v>
      </c>
      <c r="M609" t="s">
        <v>22</v>
      </c>
      <c r="N609" t="s">
        <v>16</v>
      </c>
      <c r="V609">
        <f t="shared" si="18"/>
        <v>3724.3401925541111</v>
      </c>
      <c r="W609">
        <f t="shared" si="19"/>
        <v>2877570.0488745188</v>
      </c>
    </row>
    <row r="610" spans="1:23">
      <c r="A610">
        <v>937</v>
      </c>
      <c r="B610">
        <v>30</v>
      </c>
      <c r="C610">
        <v>1</v>
      </c>
      <c r="D610" t="s">
        <v>11</v>
      </c>
      <c r="E610">
        <v>3</v>
      </c>
      <c r="F610">
        <v>0</v>
      </c>
      <c r="G610">
        <v>1</v>
      </c>
      <c r="H610" t="s">
        <v>25</v>
      </c>
      <c r="I610" t="s">
        <v>14</v>
      </c>
      <c r="J610" t="s">
        <v>18</v>
      </c>
      <c r="K610">
        <v>2063</v>
      </c>
      <c r="L610">
        <v>6</v>
      </c>
      <c r="M610" t="s">
        <v>15</v>
      </c>
      <c r="N610" t="s">
        <v>16</v>
      </c>
      <c r="V610">
        <f t="shared" si="18"/>
        <v>1091.0010407913264</v>
      </c>
      <c r="W610">
        <f t="shared" si="19"/>
        <v>944781.97670274461</v>
      </c>
    </row>
    <row r="611" spans="1:23">
      <c r="A611">
        <v>125</v>
      </c>
      <c r="B611">
        <v>30</v>
      </c>
      <c r="C611">
        <v>1</v>
      </c>
      <c r="D611" t="s">
        <v>11</v>
      </c>
      <c r="E611">
        <v>2</v>
      </c>
      <c r="F611">
        <v>0</v>
      </c>
      <c r="G611">
        <v>0</v>
      </c>
      <c r="H611" t="s">
        <v>12</v>
      </c>
      <c r="I611" t="s">
        <v>14</v>
      </c>
      <c r="J611" t="s">
        <v>14</v>
      </c>
      <c r="K611">
        <v>2121</v>
      </c>
      <c r="L611">
        <v>12</v>
      </c>
      <c r="M611" t="s">
        <v>23</v>
      </c>
      <c r="N611" t="s">
        <v>16</v>
      </c>
      <c r="V611">
        <f t="shared" si="18"/>
        <v>1968.7807580455881</v>
      </c>
      <c r="W611">
        <f t="shared" si="19"/>
        <v>23170.697621175801</v>
      </c>
    </row>
    <row r="612" spans="1:23">
      <c r="A612">
        <v>88</v>
      </c>
      <c r="B612">
        <v>30</v>
      </c>
      <c r="C612">
        <v>1</v>
      </c>
      <c r="D612" t="s">
        <v>11</v>
      </c>
      <c r="E612">
        <v>3</v>
      </c>
      <c r="F612">
        <v>0</v>
      </c>
      <c r="G612">
        <v>0</v>
      </c>
      <c r="H612" t="s">
        <v>12</v>
      </c>
      <c r="I612" t="s">
        <v>18</v>
      </c>
      <c r="J612" t="s">
        <v>14</v>
      </c>
      <c r="K612">
        <v>2249</v>
      </c>
      <c r="L612">
        <v>18</v>
      </c>
      <c r="M612" t="s">
        <v>23</v>
      </c>
      <c r="N612" t="s">
        <v>16</v>
      </c>
      <c r="V612">
        <f t="shared" si="18"/>
        <v>2846.5604752998493</v>
      </c>
      <c r="W612">
        <f t="shared" si="19"/>
        <v>357078.52164058178</v>
      </c>
    </row>
    <row r="613" spans="1:23">
      <c r="A613">
        <v>40</v>
      </c>
      <c r="B613">
        <v>30</v>
      </c>
      <c r="C613">
        <v>1</v>
      </c>
      <c r="D613" t="s">
        <v>11</v>
      </c>
      <c r="E613">
        <v>3</v>
      </c>
      <c r="F613">
        <v>0</v>
      </c>
      <c r="G613">
        <v>0</v>
      </c>
      <c r="H613" t="s">
        <v>12</v>
      </c>
      <c r="I613" t="s">
        <v>24</v>
      </c>
      <c r="J613" t="s">
        <v>13</v>
      </c>
      <c r="K613">
        <v>2333</v>
      </c>
      <c r="L613">
        <v>30</v>
      </c>
      <c r="M613" t="s">
        <v>15</v>
      </c>
      <c r="N613" t="s">
        <v>16</v>
      </c>
      <c r="V613">
        <f t="shared" si="18"/>
        <v>4602.1199098083725</v>
      </c>
      <c r="W613">
        <f t="shared" si="19"/>
        <v>5148905.1650887569</v>
      </c>
    </row>
    <row r="614" spans="1:23">
      <c r="A614">
        <v>687</v>
      </c>
      <c r="B614">
        <v>30</v>
      </c>
      <c r="C614">
        <v>1</v>
      </c>
      <c r="D614" t="s">
        <v>11</v>
      </c>
      <c r="E614">
        <v>2</v>
      </c>
      <c r="F614">
        <v>1</v>
      </c>
      <c r="G614">
        <v>0</v>
      </c>
      <c r="H614" t="s">
        <v>21</v>
      </c>
      <c r="I614" t="s">
        <v>18</v>
      </c>
      <c r="J614" t="s">
        <v>18</v>
      </c>
      <c r="K614">
        <v>2862</v>
      </c>
      <c r="L614">
        <v>36</v>
      </c>
      <c r="M614" t="s">
        <v>23</v>
      </c>
      <c r="N614" t="s">
        <v>16</v>
      </c>
      <c r="V614">
        <f t="shared" si="18"/>
        <v>5479.899627062634</v>
      </c>
      <c r="W614">
        <f t="shared" si="19"/>
        <v>6853398.457374678</v>
      </c>
    </row>
    <row r="615" spans="1:23">
      <c r="A615">
        <v>959</v>
      </c>
      <c r="B615">
        <v>30</v>
      </c>
      <c r="C615">
        <v>1</v>
      </c>
      <c r="D615" t="s">
        <v>11</v>
      </c>
      <c r="E615">
        <v>2</v>
      </c>
      <c r="F615">
        <v>1</v>
      </c>
      <c r="G615">
        <v>0</v>
      </c>
      <c r="H615" t="s">
        <v>21</v>
      </c>
      <c r="I615" t="s">
        <v>18</v>
      </c>
      <c r="J615" t="s">
        <v>18</v>
      </c>
      <c r="K615">
        <v>3069</v>
      </c>
      <c r="L615">
        <v>24</v>
      </c>
      <c r="M615" t="s">
        <v>22</v>
      </c>
      <c r="N615" t="s">
        <v>16</v>
      </c>
      <c r="V615">
        <f t="shared" si="18"/>
        <v>3724.3401925541111</v>
      </c>
      <c r="W615">
        <f t="shared" si="19"/>
        <v>429470.76797685947</v>
      </c>
    </row>
    <row r="616" spans="1:23">
      <c r="A616">
        <v>145</v>
      </c>
      <c r="B616">
        <v>30</v>
      </c>
      <c r="C616">
        <v>1</v>
      </c>
      <c r="D616" t="s">
        <v>11</v>
      </c>
      <c r="E616">
        <v>2</v>
      </c>
      <c r="F616">
        <v>0</v>
      </c>
      <c r="G616">
        <v>0</v>
      </c>
      <c r="H616" t="s">
        <v>12</v>
      </c>
      <c r="I616" t="s">
        <v>18</v>
      </c>
      <c r="J616" t="s">
        <v>18</v>
      </c>
      <c r="K616">
        <v>3566</v>
      </c>
      <c r="L616">
        <v>48</v>
      </c>
      <c r="M616" t="s">
        <v>27</v>
      </c>
      <c r="N616" t="s">
        <v>16</v>
      </c>
      <c r="V616">
        <f t="shared" si="18"/>
        <v>7235.4590615711577</v>
      </c>
      <c r="W616">
        <f t="shared" si="19"/>
        <v>13464929.804546682</v>
      </c>
    </row>
    <row r="617" spans="1:23">
      <c r="A617">
        <v>993</v>
      </c>
      <c r="B617">
        <v>30</v>
      </c>
      <c r="C617">
        <v>1</v>
      </c>
      <c r="D617" t="s">
        <v>11</v>
      </c>
      <c r="E617">
        <v>3</v>
      </c>
      <c r="F617">
        <v>0</v>
      </c>
      <c r="G617">
        <v>0</v>
      </c>
      <c r="H617" t="s">
        <v>12</v>
      </c>
      <c r="I617" t="s">
        <v>14</v>
      </c>
      <c r="J617" t="s">
        <v>14</v>
      </c>
      <c r="K617">
        <v>3959</v>
      </c>
      <c r="L617">
        <v>36</v>
      </c>
      <c r="M617" t="s">
        <v>22</v>
      </c>
      <c r="N617" t="s">
        <v>16</v>
      </c>
      <c r="V617">
        <f t="shared" si="18"/>
        <v>5479.899627062634</v>
      </c>
      <c r="W617">
        <f t="shared" si="19"/>
        <v>2313135.6755992589</v>
      </c>
    </row>
    <row r="618" spans="1:23">
      <c r="A618">
        <v>224</v>
      </c>
      <c r="B618">
        <v>30</v>
      </c>
      <c r="C618">
        <v>1</v>
      </c>
      <c r="D618" t="s">
        <v>11</v>
      </c>
      <c r="E618">
        <v>2</v>
      </c>
      <c r="F618">
        <v>0</v>
      </c>
      <c r="G618">
        <v>0</v>
      </c>
      <c r="H618" t="s">
        <v>12</v>
      </c>
      <c r="I618" t="s">
        <v>14</v>
      </c>
      <c r="J618" t="s">
        <v>13</v>
      </c>
      <c r="K618">
        <v>4657</v>
      </c>
      <c r="L618">
        <v>15</v>
      </c>
      <c r="M618" t="s">
        <v>23</v>
      </c>
      <c r="N618" t="s">
        <v>16</v>
      </c>
      <c r="V618">
        <f t="shared" si="18"/>
        <v>2407.6706166727186</v>
      </c>
      <c r="W618">
        <f t="shared" si="19"/>
        <v>5059482.6746994881</v>
      </c>
    </row>
    <row r="619" spans="1:23">
      <c r="A619">
        <v>32</v>
      </c>
      <c r="B619">
        <v>30</v>
      </c>
      <c r="C619">
        <v>1</v>
      </c>
      <c r="D619" t="s">
        <v>11</v>
      </c>
      <c r="E619">
        <v>2</v>
      </c>
      <c r="F619">
        <v>0</v>
      </c>
      <c r="G619">
        <v>0</v>
      </c>
      <c r="H619" t="s">
        <v>12</v>
      </c>
      <c r="I619" t="s">
        <v>18</v>
      </c>
      <c r="J619" t="s">
        <v>18</v>
      </c>
      <c r="K619">
        <v>5866</v>
      </c>
      <c r="L619">
        <v>18</v>
      </c>
      <c r="M619" t="s">
        <v>23</v>
      </c>
      <c r="N619" t="s">
        <v>16</v>
      </c>
      <c r="V619">
        <f t="shared" si="18"/>
        <v>2846.5604752998493</v>
      </c>
      <c r="W619">
        <f t="shared" si="19"/>
        <v>9117015.0433214717</v>
      </c>
    </row>
    <row r="620" spans="1:23">
      <c r="A620">
        <v>51</v>
      </c>
      <c r="B620">
        <v>30</v>
      </c>
      <c r="C620">
        <v>1</v>
      </c>
      <c r="D620" t="s">
        <v>11</v>
      </c>
      <c r="E620">
        <v>3</v>
      </c>
      <c r="F620">
        <v>0</v>
      </c>
      <c r="G620">
        <v>0</v>
      </c>
      <c r="H620" t="s">
        <v>12</v>
      </c>
      <c r="I620" t="s">
        <v>14</v>
      </c>
      <c r="J620" t="s">
        <v>18</v>
      </c>
      <c r="K620">
        <v>5965</v>
      </c>
      <c r="L620">
        <v>27</v>
      </c>
      <c r="M620" t="s">
        <v>23</v>
      </c>
      <c r="N620" t="s">
        <v>16</v>
      </c>
      <c r="V620">
        <f t="shared" si="18"/>
        <v>4163.2300511812418</v>
      </c>
      <c r="W620">
        <f t="shared" si="19"/>
        <v>3246374.9484663503</v>
      </c>
    </row>
    <row r="621" spans="1:23">
      <c r="A621">
        <v>525</v>
      </c>
      <c r="B621">
        <v>30</v>
      </c>
      <c r="C621">
        <v>1</v>
      </c>
      <c r="D621" t="s">
        <v>11</v>
      </c>
      <c r="E621">
        <v>2</v>
      </c>
      <c r="F621">
        <v>0</v>
      </c>
      <c r="G621">
        <v>0</v>
      </c>
      <c r="H621" t="s">
        <v>12</v>
      </c>
      <c r="I621" t="s">
        <v>14</v>
      </c>
      <c r="J621" t="s">
        <v>18</v>
      </c>
      <c r="K621">
        <v>7966</v>
      </c>
      <c r="L621">
        <v>26</v>
      </c>
      <c r="M621" t="s">
        <v>23</v>
      </c>
      <c r="N621" t="s">
        <v>16</v>
      </c>
      <c r="V621">
        <f t="shared" si="18"/>
        <v>4016.9334316388649</v>
      </c>
      <c r="W621">
        <f t="shared" si="19"/>
        <v>15595126.761347592</v>
      </c>
    </row>
    <row r="622" spans="1:23">
      <c r="A622">
        <v>450</v>
      </c>
      <c r="B622">
        <v>30</v>
      </c>
      <c r="C622">
        <v>1</v>
      </c>
      <c r="D622" t="s">
        <v>11</v>
      </c>
      <c r="E622">
        <v>3</v>
      </c>
      <c r="F622">
        <v>0</v>
      </c>
      <c r="G622">
        <v>0</v>
      </c>
      <c r="H622" t="s">
        <v>12</v>
      </c>
      <c r="I622" t="s">
        <v>13</v>
      </c>
      <c r="J622" t="s">
        <v>13</v>
      </c>
      <c r="K622">
        <v>11054</v>
      </c>
      <c r="L622">
        <v>36</v>
      </c>
      <c r="M622" t="s">
        <v>23</v>
      </c>
      <c r="N622" t="s">
        <v>16</v>
      </c>
      <c r="V622">
        <f t="shared" si="18"/>
        <v>5479.899627062634</v>
      </c>
      <c r="W622">
        <f t="shared" si="19"/>
        <v>31070594.967580482</v>
      </c>
    </row>
    <row r="623" spans="1:23">
      <c r="A623">
        <v>744</v>
      </c>
      <c r="B623">
        <v>30</v>
      </c>
      <c r="C623">
        <v>1</v>
      </c>
      <c r="D623" t="s">
        <v>11</v>
      </c>
      <c r="E623">
        <v>3</v>
      </c>
      <c r="F623">
        <v>0</v>
      </c>
      <c r="G623">
        <v>0</v>
      </c>
      <c r="H623" t="s">
        <v>12</v>
      </c>
      <c r="I623" t="s">
        <v>13</v>
      </c>
      <c r="J623" t="s">
        <v>14</v>
      </c>
      <c r="K623">
        <v>14179</v>
      </c>
      <c r="L623">
        <v>39</v>
      </c>
      <c r="M623" t="s">
        <v>22</v>
      </c>
      <c r="N623" t="s">
        <v>16</v>
      </c>
      <c r="V623">
        <f t="shared" si="18"/>
        <v>5918.7894856897647</v>
      </c>
      <c r="W623">
        <f t="shared" si="19"/>
        <v>68231077.740721345</v>
      </c>
    </row>
    <row r="624" spans="1:23">
      <c r="A624">
        <v>127</v>
      </c>
      <c r="B624">
        <v>30</v>
      </c>
      <c r="C624">
        <v>1</v>
      </c>
      <c r="D624" t="s">
        <v>11</v>
      </c>
      <c r="E624">
        <v>2</v>
      </c>
      <c r="F624">
        <v>0</v>
      </c>
      <c r="G624">
        <v>0</v>
      </c>
      <c r="H624" t="s">
        <v>12</v>
      </c>
      <c r="I624" t="s">
        <v>14</v>
      </c>
      <c r="J624" t="s">
        <v>18</v>
      </c>
      <c r="K624">
        <v>639</v>
      </c>
      <c r="L624">
        <v>12</v>
      </c>
      <c r="M624" t="s">
        <v>29</v>
      </c>
      <c r="N624" t="s">
        <v>19</v>
      </c>
      <c r="V624">
        <f t="shared" si="18"/>
        <v>1968.7807580455881</v>
      </c>
      <c r="W624">
        <f t="shared" si="19"/>
        <v>1768316.8644682989</v>
      </c>
    </row>
    <row r="625" spans="1:23">
      <c r="A625">
        <v>580</v>
      </c>
      <c r="B625">
        <v>30</v>
      </c>
      <c r="C625">
        <v>1</v>
      </c>
      <c r="D625" t="s">
        <v>11</v>
      </c>
      <c r="E625">
        <v>2</v>
      </c>
      <c r="F625">
        <v>0</v>
      </c>
      <c r="G625">
        <v>0</v>
      </c>
      <c r="H625" t="s">
        <v>12</v>
      </c>
      <c r="I625" t="s">
        <v>14</v>
      </c>
      <c r="J625" t="s">
        <v>18</v>
      </c>
      <c r="K625">
        <v>1056</v>
      </c>
      <c r="L625">
        <v>18</v>
      </c>
      <c r="M625" t="s">
        <v>23</v>
      </c>
      <c r="N625" t="s">
        <v>19</v>
      </c>
      <c r="V625">
        <f t="shared" si="18"/>
        <v>2846.5604752998493</v>
      </c>
      <c r="W625">
        <f t="shared" si="19"/>
        <v>3206106.8157060221</v>
      </c>
    </row>
    <row r="626" spans="1:23">
      <c r="A626">
        <v>235</v>
      </c>
      <c r="B626">
        <v>30</v>
      </c>
      <c r="C626">
        <v>1</v>
      </c>
      <c r="D626" t="s">
        <v>11</v>
      </c>
      <c r="E626">
        <v>3</v>
      </c>
      <c r="F626">
        <v>0</v>
      </c>
      <c r="G626">
        <v>0</v>
      </c>
      <c r="H626" t="s">
        <v>12</v>
      </c>
      <c r="I626" t="s">
        <v>14</v>
      </c>
      <c r="J626" t="s">
        <v>14</v>
      </c>
      <c r="K626">
        <v>1823</v>
      </c>
      <c r="L626">
        <v>24</v>
      </c>
      <c r="M626" t="s">
        <v>15</v>
      </c>
      <c r="N626" t="s">
        <v>19</v>
      </c>
      <c r="V626">
        <f t="shared" si="18"/>
        <v>3724.3401925541111</v>
      </c>
      <c r="W626">
        <f t="shared" si="19"/>
        <v>3615094.5278217043</v>
      </c>
    </row>
    <row r="627" spans="1:23">
      <c r="A627">
        <v>935</v>
      </c>
      <c r="B627">
        <v>30</v>
      </c>
      <c r="C627">
        <v>1</v>
      </c>
      <c r="D627" t="s">
        <v>11</v>
      </c>
      <c r="E627">
        <v>3</v>
      </c>
      <c r="F627">
        <v>0</v>
      </c>
      <c r="G627">
        <v>0</v>
      </c>
      <c r="H627" t="s">
        <v>12</v>
      </c>
      <c r="I627" t="s">
        <v>18</v>
      </c>
      <c r="J627" t="s">
        <v>18</v>
      </c>
      <c r="K627">
        <v>1919</v>
      </c>
      <c r="L627">
        <v>30</v>
      </c>
      <c r="M627" t="s">
        <v>15</v>
      </c>
      <c r="N627" t="s">
        <v>19</v>
      </c>
      <c r="V627">
        <f t="shared" si="18"/>
        <v>4602.1199098083725</v>
      </c>
      <c r="W627">
        <f t="shared" si="19"/>
        <v>7199132.4504100895</v>
      </c>
    </row>
    <row r="628" spans="1:23">
      <c r="A628">
        <v>946</v>
      </c>
      <c r="B628">
        <v>30</v>
      </c>
      <c r="C628">
        <v>1</v>
      </c>
      <c r="D628" t="s">
        <v>11</v>
      </c>
      <c r="E628">
        <v>2</v>
      </c>
      <c r="F628">
        <v>1</v>
      </c>
      <c r="G628">
        <v>0</v>
      </c>
      <c r="H628" t="s">
        <v>21</v>
      </c>
      <c r="I628" t="s">
        <v>24</v>
      </c>
      <c r="J628" t="s">
        <v>14</v>
      </c>
      <c r="K628">
        <v>3349</v>
      </c>
      <c r="L628">
        <v>24</v>
      </c>
      <c r="M628" t="s">
        <v>22</v>
      </c>
      <c r="N628" t="s">
        <v>19</v>
      </c>
      <c r="V628">
        <f t="shared" si="18"/>
        <v>3724.3401925541111</v>
      </c>
      <c r="W628">
        <f t="shared" si="19"/>
        <v>140880.26014655721</v>
      </c>
    </row>
    <row r="629" spans="1:23">
      <c r="A629">
        <v>181</v>
      </c>
      <c r="B629">
        <v>30</v>
      </c>
      <c r="C629">
        <v>1</v>
      </c>
      <c r="D629" t="s">
        <v>11</v>
      </c>
      <c r="E629">
        <v>3</v>
      </c>
      <c r="F629">
        <v>0</v>
      </c>
      <c r="G629">
        <v>0</v>
      </c>
      <c r="H629" t="s">
        <v>12</v>
      </c>
      <c r="I629" t="s">
        <v>14</v>
      </c>
      <c r="J629" t="s">
        <v>18</v>
      </c>
      <c r="K629">
        <v>4455</v>
      </c>
      <c r="L629">
        <v>36</v>
      </c>
      <c r="M629" t="s">
        <v>27</v>
      </c>
      <c r="N629" t="s">
        <v>19</v>
      </c>
      <c r="V629">
        <f t="shared" si="18"/>
        <v>5479.899627062634</v>
      </c>
      <c r="W629">
        <f t="shared" si="19"/>
        <v>1050419.2455531261</v>
      </c>
    </row>
    <row r="630" spans="1:23">
      <c r="A630">
        <v>763</v>
      </c>
      <c r="B630">
        <v>30</v>
      </c>
      <c r="C630">
        <v>1</v>
      </c>
      <c r="D630" t="s">
        <v>11</v>
      </c>
      <c r="E630">
        <v>3</v>
      </c>
      <c r="F630">
        <v>1</v>
      </c>
      <c r="G630">
        <v>0</v>
      </c>
      <c r="H630" t="s">
        <v>21</v>
      </c>
      <c r="I630" t="s">
        <v>13</v>
      </c>
      <c r="J630" t="s">
        <v>13</v>
      </c>
      <c r="K630">
        <v>12680</v>
      </c>
      <c r="L630">
        <v>21</v>
      </c>
      <c r="M630" t="s">
        <v>23</v>
      </c>
      <c r="N630" t="s">
        <v>19</v>
      </c>
      <c r="V630">
        <f t="shared" si="18"/>
        <v>3285.45033392698</v>
      </c>
      <c r="W630">
        <f t="shared" si="19"/>
        <v>88257563.428312704</v>
      </c>
    </row>
    <row r="631" spans="1:23">
      <c r="A631">
        <v>451</v>
      </c>
      <c r="B631">
        <v>29</v>
      </c>
      <c r="C631">
        <v>0</v>
      </c>
      <c r="D631" t="s">
        <v>17</v>
      </c>
      <c r="E631">
        <v>2</v>
      </c>
      <c r="F631">
        <v>0</v>
      </c>
      <c r="G631">
        <v>0</v>
      </c>
      <c r="H631" t="s">
        <v>12</v>
      </c>
      <c r="I631" t="s">
        <v>14</v>
      </c>
      <c r="J631" t="s">
        <v>13</v>
      </c>
      <c r="K631">
        <v>518</v>
      </c>
      <c r="L631">
        <v>6</v>
      </c>
      <c r="M631" t="s">
        <v>15</v>
      </c>
      <c r="N631" t="s">
        <v>16</v>
      </c>
      <c r="V631">
        <f t="shared" si="18"/>
        <v>1091.0010407913264</v>
      </c>
      <c r="W631">
        <f t="shared" si="19"/>
        <v>328330.19274794334</v>
      </c>
    </row>
    <row r="632" spans="1:23">
      <c r="A632">
        <v>562</v>
      </c>
      <c r="B632">
        <v>29</v>
      </c>
      <c r="C632">
        <v>0</v>
      </c>
      <c r="D632" t="s">
        <v>17</v>
      </c>
      <c r="E632">
        <v>2</v>
      </c>
      <c r="F632">
        <v>0</v>
      </c>
      <c r="G632">
        <v>0</v>
      </c>
      <c r="H632" t="s">
        <v>12</v>
      </c>
      <c r="I632" t="s">
        <v>14</v>
      </c>
      <c r="J632" t="s">
        <v>26</v>
      </c>
      <c r="K632">
        <v>683</v>
      </c>
      <c r="L632">
        <v>6</v>
      </c>
      <c r="M632" t="s">
        <v>15</v>
      </c>
      <c r="N632" t="s">
        <v>16</v>
      </c>
      <c r="V632">
        <f t="shared" si="18"/>
        <v>1091.0010407913264</v>
      </c>
      <c r="W632">
        <f t="shared" si="19"/>
        <v>166464.84928680561</v>
      </c>
    </row>
    <row r="633" spans="1:23">
      <c r="A633">
        <v>85</v>
      </c>
      <c r="B633">
        <v>29</v>
      </c>
      <c r="C633">
        <v>0</v>
      </c>
      <c r="D633" t="s">
        <v>17</v>
      </c>
      <c r="E633">
        <v>3</v>
      </c>
      <c r="F633">
        <v>0</v>
      </c>
      <c r="G633">
        <v>0</v>
      </c>
      <c r="H633" t="s">
        <v>12</v>
      </c>
      <c r="I633" t="s">
        <v>14</v>
      </c>
      <c r="J633" t="s">
        <v>13</v>
      </c>
      <c r="K633">
        <v>1412</v>
      </c>
      <c r="L633">
        <v>12</v>
      </c>
      <c r="M633" t="s">
        <v>27</v>
      </c>
      <c r="N633" t="s">
        <v>16</v>
      </c>
      <c r="V633">
        <f t="shared" si="18"/>
        <v>1968.7807580455881</v>
      </c>
      <c r="W633">
        <f t="shared" si="19"/>
        <v>310004.81252981967</v>
      </c>
    </row>
    <row r="634" spans="1:23">
      <c r="A634">
        <v>954</v>
      </c>
      <c r="B634">
        <v>29</v>
      </c>
      <c r="C634">
        <v>0</v>
      </c>
      <c r="D634" t="s">
        <v>17</v>
      </c>
      <c r="E634">
        <v>2</v>
      </c>
      <c r="F634">
        <v>0</v>
      </c>
      <c r="G634">
        <v>0</v>
      </c>
      <c r="H634" t="s">
        <v>12</v>
      </c>
      <c r="I634" t="s">
        <v>14</v>
      </c>
      <c r="J634" t="s">
        <v>14</v>
      </c>
      <c r="K634">
        <v>1893</v>
      </c>
      <c r="L634">
        <v>12</v>
      </c>
      <c r="M634" t="s">
        <v>23</v>
      </c>
      <c r="N634" t="s">
        <v>16</v>
      </c>
      <c r="V634">
        <f t="shared" si="18"/>
        <v>1968.7807580455881</v>
      </c>
      <c r="W634">
        <f t="shared" si="19"/>
        <v>5742.7232899639612</v>
      </c>
    </row>
    <row r="635" spans="1:23">
      <c r="A635">
        <v>66</v>
      </c>
      <c r="B635">
        <v>29</v>
      </c>
      <c r="C635">
        <v>0</v>
      </c>
      <c r="D635" t="s">
        <v>17</v>
      </c>
      <c r="E635">
        <v>2</v>
      </c>
      <c r="F635">
        <v>0</v>
      </c>
      <c r="G635">
        <v>0</v>
      </c>
      <c r="H635" t="s">
        <v>12</v>
      </c>
      <c r="I635" t="s">
        <v>14</v>
      </c>
      <c r="J635" t="s">
        <v>13</v>
      </c>
      <c r="K635">
        <v>2171</v>
      </c>
      <c r="L635">
        <v>12</v>
      </c>
      <c r="M635" t="s">
        <v>15</v>
      </c>
      <c r="N635" t="s">
        <v>16</v>
      </c>
      <c r="O635">
        <v>0</v>
      </c>
      <c r="V635">
        <f t="shared" si="18"/>
        <v>1968.7807580455881</v>
      </c>
      <c r="W635">
        <f t="shared" si="19"/>
        <v>40892.621816616993</v>
      </c>
    </row>
    <row r="636" spans="1:23">
      <c r="A636">
        <v>455</v>
      </c>
      <c r="B636">
        <v>29</v>
      </c>
      <c r="C636">
        <v>0</v>
      </c>
      <c r="D636" t="s">
        <v>17</v>
      </c>
      <c r="E636">
        <v>3</v>
      </c>
      <c r="F636">
        <v>0</v>
      </c>
      <c r="G636">
        <v>0</v>
      </c>
      <c r="H636" t="s">
        <v>12</v>
      </c>
      <c r="I636" t="s">
        <v>14</v>
      </c>
      <c r="J636" t="s">
        <v>13</v>
      </c>
      <c r="K636">
        <v>2679</v>
      </c>
      <c r="L636">
        <v>24</v>
      </c>
      <c r="M636" t="s">
        <v>23</v>
      </c>
      <c r="N636" t="s">
        <v>16</v>
      </c>
      <c r="O636">
        <v>0</v>
      </c>
      <c r="V636">
        <f t="shared" si="18"/>
        <v>3724.3401925541111</v>
      </c>
      <c r="W636">
        <f t="shared" si="19"/>
        <v>1092736.118169066</v>
      </c>
    </row>
    <row r="637" spans="1:23">
      <c r="A637">
        <v>612</v>
      </c>
      <c r="B637">
        <v>29</v>
      </c>
      <c r="C637">
        <v>0</v>
      </c>
      <c r="D637" t="s">
        <v>17</v>
      </c>
      <c r="E637">
        <v>2</v>
      </c>
      <c r="F637">
        <v>0</v>
      </c>
      <c r="G637">
        <v>0</v>
      </c>
      <c r="H637" t="s">
        <v>12</v>
      </c>
      <c r="I637" t="s">
        <v>26</v>
      </c>
      <c r="J637" t="s">
        <v>14</v>
      </c>
      <c r="K637">
        <v>3357</v>
      </c>
      <c r="L637">
        <v>21</v>
      </c>
      <c r="M637" t="s">
        <v>15</v>
      </c>
      <c r="N637" t="s">
        <v>16</v>
      </c>
      <c r="V637">
        <f t="shared" si="18"/>
        <v>3285.45033392698</v>
      </c>
      <c r="W637">
        <f t="shared" si="19"/>
        <v>5119.3547151606745</v>
      </c>
    </row>
    <row r="638" spans="1:23">
      <c r="A638">
        <v>735</v>
      </c>
      <c r="B638">
        <v>29</v>
      </c>
      <c r="C638">
        <v>0</v>
      </c>
      <c r="D638" t="s">
        <v>17</v>
      </c>
      <c r="E638">
        <v>0</v>
      </c>
      <c r="F638">
        <v>0</v>
      </c>
      <c r="G638">
        <v>0</v>
      </c>
      <c r="H638" t="s">
        <v>12</v>
      </c>
      <c r="I638" t="s">
        <v>13</v>
      </c>
      <c r="J638" t="s">
        <v>18</v>
      </c>
      <c r="K638">
        <v>3990</v>
      </c>
      <c r="L638">
        <v>36</v>
      </c>
      <c r="M638" t="s">
        <v>28</v>
      </c>
      <c r="N638" t="s">
        <v>16</v>
      </c>
      <c r="V638">
        <f t="shared" si="18"/>
        <v>5479.899627062634</v>
      </c>
      <c r="W638">
        <f t="shared" si="19"/>
        <v>2219800.898721376</v>
      </c>
    </row>
    <row r="639" spans="1:23">
      <c r="A639">
        <v>153</v>
      </c>
      <c r="B639">
        <v>29</v>
      </c>
      <c r="C639">
        <v>0</v>
      </c>
      <c r="D639" t="s">
        <v>17</v>
      </c>
      <c r="E639">
        <v>2</v>
      </c>
      <c r="F639">
        <v>0</v>
      </c>
      <c r="G639">
        <v>1</v>
      </c>
      <c r="H639" t="s">
        <v>25</v>
      </c>
      <c r="I639" t="s">
        <v>26</v>
      </c>
      <c r="J639" t="s">
        <v>18</v>
      </c>
      <c r="K639">
        <v>7758</v>
      </c>
      <c r="L639">
        <v>24</v>
      </c>
      <c r="M639" t="s">
        <v>23</v>
      </c>
      <c r="N639" t="s">
        <v>16</v>
      </c>
      <c r="V639">
        <f t="shared" si="18"/>
        <v>3724.3401925541111</v>
      </c>
      <c r="W639">
        <f t="shared" si="19"/>
        <v>16270411.442204405</v>
      </c>
    </row>
    <row r="640" spans="1:23">
      <c r="A640">
        <v>240</v>
      </c>
      <c r="B640">
        <v>29</v>
      </c>
      <c r="C640">
        <v>0</v>
      </c>
      <c r="D640" t="s">
        <v>17</v>
      </c>
      <c r="E640">
        <v>2</v>
      </c>
      <c r="F640">
        <v>0</v>
      </c>
      <c r="G640">
        <v>0</v>
      </c>
      <c r="H640" t="s">
        <v>12</v>
      </c>
      <c r="I640" t="s">
        <v>13</v>
      </c>
      <c r="J640" t="s">
        <v>14</v>
      </c>
      <c r="K640">
        <v>915</v>
      </c>
      <c r="L640">
        <v>24</v>
      </c>
      <c r="M640" t="s">
        <v>23</v>
      </c>
      <c r="N640" t="s">
        <v>19</v>
      </c>
      <c r="V640">
        <f t="shared" si="18"/>
        <v>3724.3401925541111</v>
      </c>
      <c r="W640">
        <f t="shared" si="19"/>
        <v>7892392.3174999701</v>
      </c>
    </row>
    <row r="641" spans="1:23">
      <c r="A641">
        <v>351</v>
      </c>
      <c r="B641">
        <v>29</v>
      </c>
      <c r="C641">
        <v>0</v>
      </c>
      <c r="D641" t="s">
        <v>17</v>
      </c>
      <c r="E641">
        <v>2</v>
      </c>
      <c r="F641">
        <v>0</v>
      </c>
      <c r="G641">
        <v>0</v>
      </c>
      <c r="H641" t="s">
        <v>12</v>
      </c>
      <c r="I641" t="s">
        <v>14</v>
      </c>
      <c r="J641" t="s">
        <v>18</v>
      </c>
      <c r="K641">
        <v>959</v>
      </c>
      <c r="L641">
        <v>9</v>
      </c>
      <c r="M641" t="s">
        <v>22</v>
      </c>
      <c r="N641" t="s">
        <v>19</v>
      </c>
      <c r="V641">
        <f t="shared" si="18"/>
        <v>1529.8908994184571</v>
      </c>
      <c r="W641">
        <f t="shared" si="19"/>
        <v>325916.41903881496</v>
      </c>
    </row>
    <row r="642" spans="1:23">
      <c r="A642">
        <v>700</v>
      </c>
      <c r="B642">
        <v>29</v>
      </c>
      <c r="C642">
        <v>0</v>
      </c>
      <c r="D642" t="s">
        <v>17</v>
      </c>
      <c r="E642">
        <v>1</v>
      </c>
      <c r="F642">
        <v>0</v>
      </c>
      <c r="G642">
        <v>1</v>
      </c>
      <c r="H642" t="s">
        <v>25</v>
      </c>
      <c r="I642" t="s">
        <v>24</v>
      </c>
      <c r="J642" t="s">
        <v>13</v>
      </c>
      <c r="K642">
        <v>1123</v>
      </c>
      <c r="L642">
        <v>12</v>
      </c>
      <c r="M642" t="s">
        <v>22</v>
      </c>
      <c r="N642" t="s">
        <v>19</v>
      </c>
      <c r="V642">
        <f t="shared" si="18"/>
        <v>1968.7807580455881</v>
      </c>
      <c r="W642">
        <f t="shared" si="19"/>
        <v>715345.09068016964</v>
      </c>
    </row>
    <row r="643" spans="1:23">
      <c r="A643">
        <v>972</v>
      </c>
      <c r="B643">
        <v>29</v>
      </c>
      <c r="C643">
        <v>0</v>
      </c>
      <c r="D643" t="s">
        <v>17</v>
      </c>
      <c r="E643">
        <v>0</v>
      </c>
      <c r="F643">
        <v>0</v>
      </c>
      <c r="G643">
        <v>1</v>
      </c>
      <c r="H643" t="s">
        <v>25</v>
      </c>
      <c r="I643" t="s">
        <v>14</v>
      </c>
      <c r="J643" t="s">
        <v>14</v>
      </c>
      <c r="K643">
        <v>1193</v>
      </c>
      <c r="L643">
        <v>24</v>
      </c>
      <c r="M643" t="s">
        <v>23</v>
      </c>
      <c r="N643" t="s">
        <v>19</v>
      </c>
      <c r="V643">
        <f t="shared" ref="V643:V706" si="20">T$10+L643*U$10</f>
        <v>3724.3401925541111</v>
      </c>
      <c r="W643">
        <f t="shared" ref="W643:W706" si="21">(V643-K643)^2</f>
        <v>6407683.1704398841</v>
      </c>
    </row>
    <row r="644" spans="1:23">
      <c r="A644">
        <v>466</v>
      </c>
      <c r="B644">
        <v>29</v>
      </c>
      <c r="C644">
        <v>0</v>
      </c>
      <c r="D644" t="s">
        <v>17</v>
      </c>
      <c r="E644">
        <v>1</v>
      </c>
      <c r="F644">
        <v>0</v>
      </c>
      <c r="G644">
        <v>1</v>
      </c>
      <c r="H644" t="s">
        <v>25</v>
      </c>
      <c r="I644" t="s">
        <v>14</v>
      </c>
      <c r="J644" t="s">
        <v>14</v>
      </c>
      <c r="K644">
        <v>1659</v>
      </c>
      <c r="L644">
        <v>24</v>
      </c>
      <c r="M644" t="s">
        <v>15</v>
      </c>
      <c r="N644" t="s">
        <v>19</v>
      </c>
      <c r="O644">
        <v>1</v>
      </c>
      <c r="V644">
        <f t="shared" si="20"/>
        <v>3724.3401925541111</v>
      </c>
      <c r="W644">
        <f t="shared" si="21"/>
        <v>4265630.1109794527</v>
      </c>
    </row>
    <row r="645" spans="1:23">
      <c r="A645">
        <v>129</v>
      </c>
      <c r="B645">
        <v>29</v>
      </c>
      <c r="C645">
        <v>0</v>
      </c>
      <c r="D645" t="s">
        <v>17</v>
      </c>
      <c r="E645">
        <v>2</v>
      </c>
      <c r="F645">
        <v>0</v>
      </c>
      <c r="G645">
        <v>0</v>
      </c>
      <c r="H645" t="s">
        <v>12</v>
      </c>
      <c r="I645" t="s">
        <v>14</v>
      </c>
      <c r="J645" t="s">
        <v>14</v>
      </c>
      <c r="K645">
        <v>3499</v>
      </c>
      <c r="L645">
        <v>12</v>
      </c>
      <c r="M645" t="s">
        <v>23</v>
      </c>
      <c r="N645" t="s">
        <v>19</v>
      </c>
      <c r="V645">
        <f t="shared" si="20"/>
        <v>1968.7807580455881</v>
      </c>
      <c r="W645">
        <f t="shared" si="21"/>
        <v>2341570.9284475353</v>
      </c>
    </row>
    <row r="646" spans="1:23">
      <c r="A646">
        <v>858</v>
      </c>
      <c r="B646">
        <v>29</v>
      </c>
      <c r="C646">
        <v>0</v>
      </c>
      <c r="D646" t="s">
        <v>17</v>
      </c>
      <c r="E646">
        <v>2</v>
      </c>
      <c r="F646">
        <v>0</v>
      </c>
      <c r="G646">
        <v>0</v>
      </c>
      <c r="H646" t="s">
        <v>12</v>
      </c>
      <c r="I646" t="s">
        <v>14</v>
      </c>
      <c r="J646" t="s">
        <v>14</v>
      </c>
      <c r="K646">
        <v>3959</v>
      </c>
      <c r="L646">
        <v>15</v>
      </c>
      <c r="M646" t="s">
        <v>23</v>
      </c>
      <c r="N646" t="s">
        <v>19</v>
      </c>
      <c r="V646">
        <f t="shared" si="20"/>
        <v>2407.6706166727186</v>
      </c>
      <c r="W646">
        <f t="shared" si="21"/>
        <v>2406622.8555746032</v>
      </c>
    </row>
    <row r="647" spans="1:23">
      <c r="A647">
        <v>557</v>
      </c>
      <c r="B647">
        <v>29</v>
      </c>
      <c r="C647">
        <v>0</v>
      </c>
      <c r="D647" t="s">
        <v>17</v>
      </c>
      <c r="E647">
        <v>2</v>
      </c>
      <c r="F647">
        <v>0</v>
      </c>
      <c r="G647">
        <v>0</v>
      </c>
      <c r="H647" t="s">
        <v>12</v>
      </c>
      <c r="I647" t="s">
        <v>13</v>
      </c>
      <c r="J647" t="s">
        <v>13</v>
      </c>
      <c r="K647">
        <v>5003</v>
      </c>
      <c r="L647">
        <v>21</v>
      </c>
      <c r="M647" t="s">
        <v>23</v>
      </c>
      <c r="N647" t="s">
        <v>19</v>
      </c>
      <c r="V647">
        <f t="shared" si="20"/>
        <v>3285.45033392698</v>
      </c>
      <c r="W647">
        <f t="shared" si="21"/>
        <v>2949976.8554275427</v>
      </c>
    </row>
    <row r="648" spans="1:23">
      <c r="A648">
        <v>696</v>
      </c>
      <c r="B648">
        <v>29</v>
      </c>
      <c r="C648">
        <v>1</v>
      </c>
      <c r="D648" t="s">
        <v>11</v>
      </c>
      <c r="E648">
        <v>2</v>
      </c>
      <c r="F648">
        <v>0</v>
      </c>
      <c r="G648">
        <v>0</v>
      </c>
      <c r="H648" t="s">
        <v>12</v>
      </c>
      <c r="I648" t="s">
        <v>14</v>
      </c>
      <c r="J648" t="s">
        <v>18</v>
      </c>
      <c r="K648">
        <v>1103</v>
      </c>
      <c r="L648">
        <v>12</v>
      </c>
      <c r="M648" t="s">
        <v>15</v>
      </c>
      <c r="N648" t="s">
        <v>16</v>
      </c>
      <c r="V648">
        <f t="shared" si="20"/>
        <v>1968.7807580455881</v>
      </c>
      <c r="W648">
        <f t="shared" si="21"/>
        <v>749576.32100199314</v>
      </c>
    </row>
    <row r="649" spans="1:23">
      <c r="A649">
        <v>894</v>
      </c>
      <c r="B649">
        <v>29</v>
      </c>
      <c r="C649">
        <v>1</v>
      </c>
      <c r="D649" t="s">
        <v>11</v>
      </c>
      <c r="E649">
        <v>2</v>
      </c>
      <c r="F649">
        <v>0</v>
      </c>
      <c r="G649">
        <v>0</v>
      </c>
      <c r="H649" t="s">
        <v>12</v>
      </c>
      <c r="I649" t="s">
        <v>13</v>
      </c>
      <c r="J649" t="s">
        <v>13</v>
      </c>
      <c r="K649">
        <v>1169</v>
      </c>
      <c r="L649">
        <v>18</v>
      </c>
      <c r="M649" t="s">
        <v>15</v>
      </c>
      <c r="N649" t="s">
        <v>16</v>
      </c>
      <c r="V649">
        <f t="shared" si="20"/>
        <v>2846.5604752998493</v>
      </c>
      <c r="W649">
        <f t="shared" si="21"/>
        <v>2814209.148288256</v>
      </c>
    </row>
    <row r="650" spans="1:23">
      <c r="A650">
        <v>314</v>
      </c>
      <c r="B650">
        <v>29</v>
      </c>
      <c r="C650">
        <v>1</v>
      </c>
      <c r="D650" t="s">
        <v>11</v>
      </c>
      <c r="E650">
        <v>1</v>
      </c>
      <c r="F650">
        <v>0</v>
      </c>
      <c r="G650">
        <v>0</v>
      </c>
      <c r="H650" t="s">
        <v>12</v>
      </c>
      <c r="I650" t="s">
        <v>13</v>
      </c>
      <c r="J650" t="s">
        <v>26</v>
      </c>
      <c r="K650">
        <v>1494</v>
      </c>
      <c r="L650">
        <v>4</v>
      </c>
      <c r="M650" t="s">
        <v>23</v>
      </c>
      <c r="N650" t="s">
        <v>16</v>
      </c>
      <c r="V650">
        <f t="shared" si="20"/>
        <v>798.4078017065724</v>
      </c>
      <c r="W650">
        <f t="shared" si="21"/>
        <v>483848.5063266831</v>
      </c>
    </row>
    <row r="651" spans="1:23">
      <c r="A651">
        <v>279</v>
      </c>
      <c r="B651">
        <v>29</v>
      </c>
      <c r="C651">
        <v>1</v>
      </c>
      <c r="D651" t="s">
        <v>11</v>
      </c>
      <c r="E651">
        <v>3</v>
      </c>
      <c r="F651">
        <v>0</v>
      </c>
      <c r="G651">
        <v>1</v>
      </c>
      <c r="H651" t="s">
        <v>25</v>
      </c>
      <c r="I651" t="s">
        <v>18</v>
      </c>
      <c r="J651" t="s">
        <v>13</v>
      </c>
      <c r="K651">
        <v>1901</v>
      </c>
      <c r="L651">
        <v>24</v>
      </c>
      <c r="M651" t="s">
        <v>15</v>
      </c>
      <c r="N651" t="s">
        <v>16</v>
      </c>
      <c r="V651">
        <f t="shared" si="20"/>
        <v>3724.3401925541111</v>
      </c>
      <c r="W651">
        <f t="shared" si="21"/>
        <v>3324569.4577832632</v>
      </c>
    </row>
    <row r="652" spans="1:23">
      <c r="A652">
        <v>193</v>
      </c>
      <c r="B652">
        <v>29</v>
      </c>
      <c r="C652">
        <v>1</v>
      </c>
      <c r="D652" t="s">
        <v>11</v>
      </c>
      <c r="E652">
        <v>2</v>
      </c>
      <c r="F652">
        <v>0</v>
      </c>
      <c r="G652">
        <v>1</v>
      </c>
      <c r="H652" t="s">
        <v>25</v>
      </c>
      <c r="I652" t="s">
        <v>14</v>
      </c>
      <c r="J652" t="s">
        <v>13</v>
      </c>
      <c r="K652">
        <v>2108</v>
      </c>
      <c r="L652">
        <v>6</v>
      </c>
      <c r="M652" t="s">
        <v>15</v>
      </c>
      <c r="N652" t="s">
        <v>16</v>
      </c>
      <c r="V652">
        <f t="shared" si="20"/>
        <v>1091.0010407913264</v>
      </c>
      <c r="W652">
        <f t="shared" si="21"/>
        <v>1034286.8830315253</v>
      </c>
    </row>
    <row r="653" spans="1:23">
      <c r="A653">
        <v>50</v>
      </c>
      <c r="B653">
        <v>29</v>
      </c>
      <c r="C653">
        <v>1</v>
      </c>
      <c r="D653" t="s">
        <v>11</v>
      </c>
      <c r="E653">
        <v>1</v>
      </c>
      <c r="F653">
        <v>0</v>
      </c>
      <c r="G653">
        <v>0</v>
      </c>
      <c r="H653" t="s">
        <v>12</v>
      </c>
      <c r="I653" t="s">
        <v>13</v>
      </c>
      <c r="J653" t="s">
        <v>18</v>
      </c>
      <c r="K653">
        <v>2333</v>
      </c>
      <c r="L653">
        <v>24</v>
      </c>
      <c r="M653" t="s">
        <v>22</v>
      </c>
      <c r="N653" t="s">
        <v>16</v>
      </c>
      <c r="V653">
        <f t="shared" si="20"/>
        <v>3724.3401925541111</v>
      </c>
      <c r="W653">
        <f t="shared" si="21"/>
        <v>1935827.5314165109</v>
      </c>
    </row>
    <row r="654" spans="1:23">
      <c r="A654">
        <v>442</v>
      </c>
      <c r="B654">
        <v>29</v>
      </c>
      <c r="C654">
        <v>1</v>
      </c>
      <c r="D654" t="s">
        <v>11</v>
      </c>
      <c r="E654">
        <v>2</v>
      </c>
      <c r="F654">
        <v>0</v>
      </c>
      <c r="G654">
        <v>0</v>
      </c>
      <c r="H654" t="s">
        <v>12</v>
      </c>
      <c r="I654" t="s">
        <v>14</v>
      </c>
      <c r="J654" t="s">
        <v>18</v>
      </c>
      <c r="K654">
        <v>2629</v>
      </c>
      <c r="L654">
        <v>20</v>
      </c>
      <c r="M654" t="s">
        <v>30</v>
      </c>
      <c r="N654" t="s">
        <v>16</v>
      </c>
      <c r="V654">
        <f t="shared" si="20"/>
        <v>3139.1537143846031</v>
      </c>
      <c r="W654">
        <f t="shared" si="21"/>
        <v>260256.81230040715</v>
      </c>
    </row>
    <row r="655" spans="1:23">
      <c r="A655">
        <v>426</v>
      </c>
      <c r="B655">
        <v>29</v>
      </c>
      <c r="C655">
        <v>1</v>
      </c>
      <c r="D655" t="s">
        <v>11</v>
      </c>
      <c r="E655">
        <v>2</v>
      </c>
      <c r="F655">
        <v>0</v>
      </c>
      <c r="G655">
        <v>0</v>
      </c>
      <c r="H655" t="s">
        <v>12</v>
      </c>
      <c r="I655" t="s">
        <v>14</v>
      </c>
      <c r="J655" t="s">
        <v>13</v>
      </c>
      <c r="K655">
        <v>2743</v>
      </c>
      <c r="L655">
        <v>28</v>
      </c>
      <c r="M655" t="s">
        <v>15</v>
      </c>
      <c r="N655" t="s">
        <v>16</v>
      </c>
      <c r="V655">
        <f t="shared" si="20"/>
        <v>4309.5266707236187</v>
      </c>
      <c r="W655">
        <f t="shared" si="21"/>
        <v>2454005.8100884249</v>
      </c>
    </row>
    <row r="656" spans="1:23">
      <c r="A656">
        <v>692</v>
      </c>
      <c r="B656">
        <v>29</v>
      </c>
      <c r="C656">
        <v>1</v>
      </c>
      <c r="D656" t="s">
        <v>11</v>
      </c>
      <c r="E656">
        <v>2</v>
      </c>
      <c r="F656">
        <v>0</v>
      </c>
      <c r="G656">
        <v>0</v>
      </c>
      <c r="H656" t="s">
        <v>12</v>
      </c>
      <c r="I656" t="s">
        <v>18</v>
      </c>
      <c r="J656" t="s">
        <v>18</v>
      </c>
      <c r="K656">
        <v>2896</v>
      </c>
      <c r="L656">
        <v>24</v>
      </c>
      <c r="M656" t="s">
        <v>15</v>
      </c>
      <c r="N656" t="s">
        <v>16</v>
      </c>
      <c r="V656">
        <f t="shared" si="20"/>
        <v>3724.3401925541111</v>
      </c>
      <c r="W656">
        <f t="shared" si="21"/>
        <v>686147.47460058192</v>
      </c>
    </row>
    <row r="657" spans="1:23">
      <c r="A657">
        <v>962</v>
      </c>
      <c r="B657">
        <v>29</v>
      </c>
      <c r="C657">
        <v>1</v>
      </c>
      <c r="D657" t="s">
        <v>11</v>
      </c>
      <c r="E657">
        <v>2</v>
      </c>
      <c r="F657">
        <v>0</v>
      </c>
      <c r="G657">
        <v>0</v>
      </c>
      <c r="H657" t="s">
        <v>12</v>
      </c>
      <c r="I657" t="s">
        <v>13</v>
      </c>
      <c r="J657" t="s">
        <v>13</v>
      </c>
      <c r="K657">
        <v>3556</v>
      </c>
      <c r="L657">
        <v>15</v>
      </c>
      <c r="M657" t="s">
        <v>23</v>
      </c>
      <c r="N657" t="s">
        <v>16</v>
      </c>
      <c r="V657">
        <f t="shared" si="20"/>
        <v>2407.6706166727186</v>
      </c>
      <c r="W657">
        <f t="shared" si="21"/>
        <v>1318660.3726128144</v>
      </c>
    </row>
    <row r="658" spans="1:23">
      <c r="A658">
        <v>874</v>
      </c>
      <c r="B658">
        <v>29</v>
      </c>
      <c r="C658">
        <v>1</v>
      </c>
      <c r="D658" t="s">
        <v>11</v>
      </c>
      <c r="E658">
        <v>1</v>
      </c>
      <c r="F658">
        <v>0</v>
      </c>
      <c r="G658">
        <v>0</v>
      </c>
      <c r="H658" t="s">
        <v>12</v>
      </c>
      <c r="I658" t="s">
        <v>14</v>
      </c>
      <c r="J658" t="s">
        <v>14</v>
      </c>
      <c r="K658">
        <v>3590</v>
      </c>
      <c r="L658">
        <v>12</v>
      </c>
      <c r="M658" t="s">
        <v>22</v>
      </c>
      <c r="N658" t="s">
        <v>16</v>
      </c>
      <c r="V658">
        <f t="shared" si="20"/>
        <v>1968.7807580455881</v>
      </c>
      <c r="W658">
        <f t="shared" si="21"/>
        <v>2628351.8304832382</v>
      </c>
    </row>
    <row r="659" spans="1:23">
      <c r="A659">
        <v>988</v>
      </c>
      <c r="B659">
        <v>29</v>
      </c>
      <c r="C659">
        <v>1</v>
      </c>
      <c r="D659" t="s">
        <v>11</v>
      </c>
      <c r="E659">
        <v>3</v>
      </c>
      <c r="F659">
        <v>1</v>
      </c>
      <c r="G659">
        <v>0</v>
      </c>
      <c r="H659" t="s">
        <v>21</v>
      </c>
      <c r="I659" t="s">
        <v>14</v>
      </c>
      <c r="J659" t="s">
        <v>14</v>
      </c>
      <c r="K659">
        <v>6579</v>
      </c>
      <c r="L659">
        <v>24</v>
      </c>
      <c r="M659" t="s">
        <v>23</v>
      </c>
      <c r="N659" t="s">
        <v>16</v>
      </c>
      <c r="V659">
        <f t="shared" si="20"/>
        <v>3724.3401925541111</v>
      </c>
      <c r="W659">
        <f t="shared" si="21"/>
        <v>8149082.6162469992</v>
      </c>
    </row>
    <row r="660" spans="1:23">
      <c r="A660">
        <v>968</v>
      </c>
      <c r="B660">
        <v>29</v>
      </c>
      <c r="C660">
        <v>1</v>
      </c>
      <c r="D660" t="s">
        <v>11</v>
      </c>
      <c r="E660">
        <v>2</v>
      </c>
      <c r="F660">
        <v>0</v>
      </c>
      <c r="G660">
        <v>1</v>
      </c>
      <c r="H660" t="s">
        <v>25</v>
      </c>
      <c r="I660" t="s">
        <v>13</v>
      </c>
      <c r="J660" t="s">
        <v>13</v>
      </c>
      <c r="K660">
        <v>7166</v>
      </c>
      <c r="L660">
        <v>42</v>
      </c>
      <c r="M660" t="s">
        <v>15</v>
      </c>
      <c r="N660" t="s">
        <v>16</v>
      </c>
      <c r="V660">
        <f t="shared" si="20"/>
        <v>6357.6793443168954</v>
      </c>
      <c r="W660">
        <f t="shared" si="21"/>
        <v>653382.2824039642</v>
      </c>
    </row>
    <row r="661" spans="1:23">
      <c r="A661">
        <v>627</v>
      </c>
      <c r="B661">
        <v>29</v>
      </c>
      <c r="C661">
        <v>1</v>
      </c>
      <c r="D661" t="s">
        <v>11</v>
      </c>
      <c r="E661">
        <v>2</v>
      </c>
      <c r="F661">
        <v>0</v>
      </c>
      <c r="G661">
        <v>0</v>
      </c>
      <c r="H661" t="s">
        <v>12</v>
      </c>
      <c r="I661" t="s">
        <v>18</v>
      </c>
      <c r="J661" t="s">
        <v>18</v>
      </c>
      <c r="K661">
        <v>1437</v>
      </c>
      <c r="L661">
        <v>9</v>
      </c>
      <c r="M661" t="s">
        <v>23</v>
      </c>
      <c r="N661" t="s">
        <v>19</v>
      </c>
      <c r="V661">
        <f t="shared" si="20"/>
        <v>1529.8908994184571</v>
      </c>
      <c r="W661">
        <f t="shared" si="21"/>
        <v>8628.7191947699212</v>
      </c>
    </row>
    <row r="662" spans="1:23">
      <c r="A662">
        <v>257</v>
      </c>
      <c r="B662">
        <v>29</v>
      </c>
      <c r="C662">
        <v>1</v>
      </c>
      <c r="D662" t="s">
        <v>11</v>
      </c>
      <c r="E662">
        <v>2</v>
      </c>
      <c r="F662">
        <v>1</v>
      </c>
      <c r="G662">
        <v>0</v>
      </c>
      <c r="H662" t="s">
        <v>21</v>
      </c>
      <c r="I662" t="s">
        <v>14</v>
      </c>
      <c r="J662" t="s">
        <v>14</v>
      </c>
      <c r="K662">
        <v>2149</v>
      </c>
      <c r="L662">
        <v>12</v>
      </c>
      <c r="M662" t="s">
        <v>15</v>
      </c>
      <c r="N662" t="s">
        <v>19</v>
      </c>
      <c r="V662">
        <f t="shared" si="20"/>
        <v>1968.7807580455881</v>
      </c>
      <c r="W662">
        <f t="shared" si="21"/>
        <v>32478.975170622867</v>
      </c>
    </row>
    <row r="663" spans="1:23">
      <c r="A663">
        <v>840</v>
      </c>
      <c r="B663">
        <v>29</v>
      </c>
      <c r="C663">
        <v>1</v>
      </c>
      <c r="D663" t="s">
        <v>11</v>
      </c>
      <c r="E663">
        <v>2</v>
      </c>
      <c r="F663">
        <v>0</v>
      </c>
      <c r="G663">
        <v>0</v>
      </c>
      <c r="H663" t="s">
        <v>12</v>
      </c>
      <c r="I663" t="s">
        <v>14</v>
      </c>
      <c r="J663" t="s">
        <v>14</v>
      </c>
      <c r="K663">
        <v>5179</v>
      </c>
      <c r="L663">
        <v>36</v>
      </c>
      <c r="M663" t="s">
        <v>22</v>
      </c>
      <c r="N663" t="s">
        <v>19</v>
      </c>
      <c r="V663">
        <f t="shared" si="20"/>
        <v>5479.899627062634</v>
      </c>
      <c r="W663">
        <f t="shared" si="21"/>
        <v>90540.585566432201</v>
      </c>
    </row>
    <row r="664" spans="1:23">
      <c r="A664">
        <v>131</v>
      </c>
      <c r="B664">
        <v>29</v>
      </c>
      <c r="C664">
        <v>1</v>
      </c>
      <c r="D664" t="s">
        <v>11</v>
      </c>
      <c r="E664">
        <v>2</v>
      </c>
      <c r="F664">
        <v>0</v>
      </c>
      <c r="G664">
        <v>0</v>
      </c>
      <c r="H664" t="s">
        <v>12</v>
      </c>
      <c r="I664" t="s">
        <v>14</v>
      </c>
      <c r="J664" t="s">
        <v>14</v>
      </c>
      <c r="K664">
        <v>6887</v>
      </c>
      <c r="L664">
        <v>36</v>
      </c>
      <c r="M664" t="s">
        <v>20</v>
      </c>
      <c r="N664" t="s">
        <v>19</v>
      </c>
      <c r="V664">
        <f t="shared" si="20"/>
        <v>5479.899627062634</v>
      </c>
      <c r="W664">
        <f t="shared" si="21"/>
        <v>1979931.4595204745</v>
      </c>
    </row>
    <row r="665" spans="1:23">
      <c r="A665">
        <v>496</v>
      </c>
      <c r="B665">
        <v>29</v>
      </c>
      <c r="C665">
        <v>1</v>
      </c>
      <c r="D665" t="s">
        <v>11</v>
      </c>
      <c r="E665">
        <v>3</v>
      </c>
      <c r="F665">
        <v>0</v>
      </c>
      <c r="G665">
        <v>1</v>
      </c>
      <c r="H665" t="s">
        <v>25</v>
      </c>
      <c r="I665" t="s">
        <v>18</v>
      </c>
      <c r="J665" t="s">
        <v>18</v>
      </c>
      <c r="K665">
        <v>9034</v>
      </c>
      <c r="L665">
        <v>36</v>
      </c>
      <c r="M665" t="s">
        <v>22</v>
      </c>
      <c r="N665" t="s">
        <v>19</v>
      </c>
      <c r="V665">
        <f t="shared" si="20"/>
        <v>5479.899627062634</v>
      </c>
      <c r="W665">
        <f t="shared" si="21"/>
        <v>12631629.460913524</v>
      </c>
    </row>
    <row r="666" spans="1:23">
      <c r="A666">
        <v>431</v>
      </c>
      <c r="B666">
        <v>29</v>
      </c>
      <c r="C666">
        <v>1</v>
      </c>
      <c r="D666" t="s">
        <v>11</v>
      </c>
      <c r="E666">
        <v>3</v>
      </c>
      <c r="F666">
        <v>0</v>
      </c>
      <c r="G666">
        <v>0</v>
      </c>
      <c r="H666" t="s">
        <v>12</v>
      </c>
      <c r="I666" t="s">
        <v>14</v>
      </c>
      <c r="J666" t="s">
        <v>18</v>
      </c>
      <c r="K666">
        <v>11328</v>
      </c>
      <c r="L666">
        <v>24</v>
      </c>
      <c r="M666" t="s">
        <v>30</v>
      </c>
      <c r="N666" t="s">
        <v>19</v>
      </c>
      <c r="V666">
        <f t="shared" si="20"/>
        <v>3724.3401925541111</v>
      </c>
      <c r="W666">
        <f t="shared" si="21"/>
        <v>57815642.467368051</v>
      </c>
    </row>
    <row r="667" spans="1:23">
      <c r="A667">
        <v>832</v>
      </c>
      <c r="B667">
        <v>29</v>
      </c>
      <c r="C667">
        <v>1</v>
      </c>
      <c r="D667" t="s">
        <v>11</v>
      </c>
      <c r="E667">
        <v>2</v>
      </c>
      <c r="F667">
        <v>0</v>
      </c>
      <c r="G667">
        <v>1</v>
      </c>
      <c r="H667" t="s">
        <v>25</v>
      </c>
      <c r="I667" t="s">
        <v>14</v>
      </c>
      <c r="J667" t="s">
        <v>14</v>
      </c>
      <c r="K667">
        <v>11816</v>
      </c>
      <c r="L667">
        <v>45</v>
      </c>
      <c r="M667" t="s">
        <v>27</v>
      </c>
      <c r="N667" t="s">
        <v>19</v>
      </c>
      <c r="V667">
        <f t="shared" si="20"/>
        <v>6796.5692029440261</v>
      </c>
      <c r="W667">
        <f t="shared" si="21"/>
        <v>25194685.526433971</v>
      </c>
    </row>
    <row r="668" spans="1:23">
      <c r="A668">
        <v>636</v>
      </c>
      <c r="B668">
        <v>28</v>
      </c>
      <c r="C668">
        <v>0</v>
      </c>
      <c r="D668" t="s">
        <v>17</v>
      </c>
      <c r="E668">
        <v>2</v>
      </c>
      <c r="F668">
        <v>0</v>
      </c>
      <c r="G668">
        <v>0</v>
      </c>
      <c r="H668" t="s">
        <v>12</v>
      </c>
      <c r="I668" t="s">
        <v>24</v>
      </c>
      <c r="J668" t="s">
        <v>13</v>
      </c>
      <c r="K668">
        <v>1376</v>
      </c>
      <c r="L668">
        <v>24</v>
      </c>
      <c r="M668" t="s">
        <v>15</v>
      </c>
      <c r="N668" t="s">
        <v>16</v>
      </c>
      <c r="V668">
        <f t="shared" si="20"/>
        <v>3724.3401925541111</v>
      </c>
      <c r="W668">
        <f t="shared" si="21"/>
        <v>5514701.6599650793</v>
      </c>
    </row>
    <row r="669" spans="1:23">
      <c r="A669">
        <v>196</v>
      </c>
      <c r="B669">
        <v>28</v>
      </c>
      <c r="C669">
        <v>0</v>
      </c>
      <c r="D669" t="s">
        <v>17</v>
      </c>
      <c r="E669">
        <v>2</v>
      </c>
      <c r="F669">
        <v>0</v>
      </c>
      <c r="G669">
        <v>0</v>
      </c>
      <c r="H669" t="s">
        <v>12</v>
      </c>
      <c r="I669" t="s">
        <v>14</v>
      </c>
      <c r="J669" t="s">
        <v>13</v>
      </c>
      <c r="K669">
        <v>1382</v>
      </c>
      <c r="L669">
        <v>6</v>
      </c>
      <c r="M669" t="s">
        <v>15</v>
      </c>
      <c r="N669" t="s">
        <v>16</v>
      </c>
      <c r="V669">
        <f t="shared" si="20"/>
        <v>1091.0010407913264</v>
      </c>
      <c r="W669">
        <f t="shared" si="21"/>
        <v>84680.394260531262</v>
      </c>
    </row>
    <row r="670" spans="1:23">
      <c r="A670">
        <v>14</v>
      </c>
      <c r="B670">
        <v>28</v>
      </c>
      <c r="C670">
        <v>0</v>
      </c>
      <c r="D670" t="s">
        <v>17</v>
      </c>
      <c r="E670">
        <v>2</v>
      </c>
      <c r="F670">
        <v>0</v>
      </c>
      <c r="G670">
        <v>1</v>
      </c>
      <c r="H670" t="s">
        <v>25</v>
      </c>
      <c r="I670" t="s">
        <v>14</v>
      </c>
      <c r="J670" t="s">
        <v>14</v>
      </c>
      <c r="K670">
        <v>1403</v>
      </c>
      <c r="L670">
        <v>15</v>
      </c>
      <c r="M670" t="s">
        <v>23</v>
      </c>
      <c r="N670" t="s">
        <v>16</v>
      </c>
      <c r="V670">
        <f t="shared" si="20"/>
        <v>2407.6706166727186</v>
      </c>
      <c r="W670">
        <f t="shared" si="21"/>
        <v>1009363.0480055406</v>
      </c>
    </row>
    <row r="671" spans="1:23">
      <c r="A671">
        <v>920</v>
      </c>
      <c r="B671">
        <v>28</v>
      </c>
      <c r="C671">
        <v>0</v>
      </c>
      <c r="D671" t="s">
        <v>17</v>
      </c>
      <c r="E671">
        <v>2</v>
      </c>
      <c r="F671">
        <v>0</v>
      </c>
      <c r="G671">
        <v>0</v>
      </c>
      <c r="H671" t="s">
        <v>12</v>
      </c>
      <c r="I671" t="s">
        <v>14</v>
      </c>
      <c r="J671" t="s">
        <v>13</v>
      </c>
      <c r="K671">
        <v>1817</v>
      </c>
      <c r="L671">
        <v>18</v>
      </c>
      <c r="M671" t="s">
        <v>22</v>
      </c>
      <c r="N671" t="s">
        <v>16</v>
      </c>
      <c r="V671">
        <f t="shared" si="20"/>
        <v>2846.5604752998493</v>
      </c>
      <c r="W671">
        <f t="shared" si="21"/>
        <v>1059994.7722996515</v>
      </c>
    </row>
    <row r="672" spans="1:23">
      <c r="A672">
        <v>49</v>
      </c>
      <c r="B672">
        <v>28</v>
      </c>
      <c r="C672">
        <v>0</v>
      </c>
      <c r="D672" t="s">
        <v>17</v>
      </c>
      <c r="E672">
        <v>2</v>
      </c>
      <c r="F672">
        <v>0</v>
      </c>
      <c r="G672">
        <v>0</v>
      </c>
      <c r="H672" t="s">
        <v>12</v>
      </c>
      <c r="I672" t="s">
        <v>18</v>
      </c>
      <c r="J672" t="s">
        <v>13</v>
      </c>
      <c r="K672">
        <v>2073</v>
      </c>
      <c r="L672">
        <v>12</v>
      </c>
      <c r="M672" t="s">
        <v>15</v>
      </c>
      <c r="N672" t="s">
        <v>16</v>
      </c>
      <c r="V672">
        <f t="shared" si="20"/>
        <v>1968.7807580455881</v>
      </c>
      <c r="W672">
        <f t="shared" si="21"/>
        <v>10861.650393552256</v>
      </c>
    </row>
    <row r="673" spans="1:23">
      <c r="A673">
        <v>733</v>
      </c>
      <c r="B673">
        <v>28</v>
      </c>
      <c r="C673">
        <v>0</v>
      </c>
      <c r="D673" t="s">
        <v>17</v>
      </c>
      <c r="E673">
        <v>2</v>
      </c>
      <c r="F673">
        <v>0</v>
      </c>
      <c r="G673">
        <v>1</v>
      </c>
      <c r="H673" t="s">
        <v>25</v>
      </c>
      <c r="I673" t="s">
        <v>26</v>
      </c>
      <c r="J673" t="s">
        <v>13</v>
      </c>
      <c r="K673">
        <v>2603</v>
      </c>
      <c r="L673">
        <v>24</v>
      </c>
      <c r="M673" t="s">
        <v>23</v>
      </c>
      <c r="N673" t="s">
        <v>16</v>
      </c>
      <c r="V673">
        <f t="shared" si="20"/>
        <v>3724.3401925541111</v>
      </c>
      <c r="W673">
        <f t="shared" si="21"/>
        <v>1257403.8274372909</v>
      </c>
    </row>
    <row r="674" spans="1:23">
      <c r="A674">
        <v>896</v>
      </c>
      <c r="B674">
        <v>28</v>
      </c>
      <c r="C674">
        <v>0</v>
      </c>
      <c r="D674" t="s">
        <v>17</v>
      </c>
      <c r="E674">
        <v>3</v>
      </c>
      <c r="F674">
        <v>0</v>
      </c>
      <c r="G674">
        <v>1</v>
      </c>
      <c r="H674" t="s">
        <v>25</v>
      </c>
      <c r="I674" t="s">
        <v>14</v>
      </c>
      <c r="J674" t="s">
        <v>14</v>
      </c>
      <c r="K674">
        <v>2606</v>
      </c>
      <c r="L674">
        <v>21</v>
      </c>
      <c r="M674" t="s">
        <v>15</v>
      </c>
      <c r="N674" t="s">
        <v>16</v>
      </c>
      <c r="V674">
        <f t="shared" si="20"/>
        <v>3285.45033392698</v>
      </c>
      <c r="W674">
        <f t="shared" si="21"/>
        <v>461652.75627348456</v>
      </c>
    </row>
    <row r="675" spans="1:23">
      <c r="A675">
        <v>982</v>
      </c>
      <c r="B675">
        <v>28</v>
      </c>
      <c r="C675">
        <v>0</v>
      </c>
      <c r="D675" t="s">
        <v>17</v>
      </c>
      <c r="E675">
        <v>3</v>
      </c>
      <c r="F675">
        <v>0</v>
      </c>
      <c r="G675">
        <v>0</v>
      </c>
      <c r="H675" t="s">
        <v>12</v>
      </c>
      <c r="I675" t="s">
        <v>18</v>
      </c>
      <c r="J675" t="s">
        <v>26</v>
      </c>
      <c r="K675">
        <v>2923</v>
      </c>
      <c r="L675">
        <v>21</v>
      </c>
      <c r="M675" t="s">
        <v>23</v>
      </c>
      <c r="N675" t="s">
        <v>16</v>
      </c>
      <c r="V675">
        <f t="shared" si="20"/>
        <v>3285.45033392698</v>
      </c>
      <c r="W675">
        <f t="shared" si="21"/>
        <v>131370.24456377927</v>
      </c>
    </row>
    <row r="676" spans="1:23">
      <c r="A676">
        <v>630</v>
      </c>
      <c r="B676">
        <v>28</v>
      </c>
      <c r="C676">
        <v>0</v>
      </c>
      <c r="D676" t="s">
        <v>17</v>
      </c>
      <c r="E676">
        <v>2</v>
      </c>
      <c r="F676">
        <v>0</v>
      </c>
      <c r="G676">
        <v>0</v>
      </c>
      <c r="H676" t="s">
        <v>12</v>
      </c>
      <c r="I676" t="s">
        <v>14</v>
      </c>
      <c r="J676" t="s">
        <v>14</v>
      </c>
      <c r="K676">
        <v>3660</v>
      </c>
      <c r="L676">
        <v>24</v>
      </c>
      <c r="M676" t="s">
        <v>15</v>
      </c>
      <c r="N676" t="s">
        <v>16</v>
      </c>
      <c r="V676">
        <f t="shared" si="20"/>
        <v>3724.3401925541111</v>
      </c>
      <c r="W676">
        <f t="shared" si="21"/>
        <v>4139.660377900097</v>
      </c>
    </row>
    <row r="677" spans="1:23">
      <c r="A677">
        <v>658</v>
      </c>
      <c r="B677">
        <v>28</v>
      </c>
      <c r="C677">
        <v>0</v>
      </c>
      <c r="D677" t="s">
        <v>17</v>
      </c>
      <c r="E677">
        <v>2</v>
      </c>
      <c r="F677">
        <v>0</v>
      </c>
      <c r="G677">
        <v>0</v>
      </c>
      <c r="H677" t="s">
        <v>12</v>
      </c>
      <c r="I677" t="s">
        <v>14</v>
      </c>
      <c r="J677" t="s">
        <v>18</v>
      </c>
      <c r="K677">
        <v>4221</v>
      </c>
      <c r="L677">
        <v>30</v>
      </c>
      <c r="M677" t="s">
        <v>27</v>
      </c>
      <c r="N677" t="s">
        <v>16</v>
      </c>
      <c r="V677">
        <f t="shared" si="20"/>
        <v>4602.1199098083725</v>
      </c>
      <c r="W677">
        <f t="shared" si="21"/>
        <v>145252.38565234203</v>
      </c>
    </row>
    <row r="678" spans="1:23">
      <c r="A678">
        <v>936</v>
      </c>
      <c r="B678">
        <v>28</v>
      </c>
      <c r="C678">
        <v>0</v>
      </c>
      <c r="D678" t="s">
        <v>17</v>
      </c>
      <c r="E678">
        <v>1</v>
      </c>
      <c r="F678">
        <v>0</v>
      </c>
      <c r="G678">
        <v>0</v>
      </c>
      <c r="H678" t="s">
        <v>12</v>
      </c>
      <c r="I678" t="s">
        <v>14</v>
      </c>
      <c r="J678" t="s">
        <v>26</v>
      </c>
      <c r="K678">
        <v>745</v>
      </c>
      <c r="L678">
        <v>9</v>
      </c>
      <c r="M678" t="s">
        <v>15</v>
      </c>
      <c r="N678" t="s">
        <v>19</v>
      </c>
      <c r="V678">
        <f t="shared" si="20"/>
        <v>1529.8908994184571</v>
      </c>
      <c r="W678">
        <f t="shared" si="21"/>
        <v>616053.72398991464</v>
      </c>
    </row>
    <row r="679" spans="1:23">
      <c r="A679">
        <v>556</v>
      </c>
      <c r="B679">
        <v>28</v>
      </c>
      <c r="C679">
        <v>0</v>
      </c>
      <c r="D679" t="s">
        <v>17</v>
      </c>
      <c r="E679">
        <v>2</v>
      </c>
      <c r="F679">
        <v>0</v>
      </c>
      <c r="G679">
        <v>0</v>
      </c>
      <c r="H679" t="s">
        <v>12</v>
      </c>
      <c r="I679" t="s">
        <v>18</v>
      </c>
      <c r="J679" t="s">
        <v>18</v>
      </c>
      <c r="K679">
        <v>2278</v>
      </c>
      <c r="L679">
        <v>18</v>
      </c>
      <c r="M679" t="s">
        <v>23</v>
      </c>
      <c r="N679" t="s">
        <v>19</v>
      </c>
      <c r="V679">
        <f t="shared" si="20"/>
        <v>2846.5604752998493</v>
      </c>
      <c r="W679">
        <f t="shared" si="21"/>
        <v>323261.01407319051</v>
      </c>
    </row>
    <row r="680" spans="1:23">
      <c r="A680">
        <v>531</v>
      </c>
      <c r="B680">
        <v>28</v>
      </c>
      <c r="C680">
        <v>0</v>
      </c>
      <c r="D680" t="s">
        <v>17</v>
      </c>
      <c r="E680">
        <v>2</v>
      </c>
      <c r="F680">
        <v>0</v>
      </c>
      <c r="G680">
        <v>1</v>
      </c>
      <c r="H680" t="s">
        <v>25</v>
      </c>
      <c r="I680" t="s">
        <v>18</v>
      </c>
      <c r="J680" t="s">
        <v>18</v>
      </c>
      <c r="K680">
        <v>2631</v>
      </c>
      <c r="L680">
        <v>15</v>
      </c>
      <c r="M680" t="s">
        <v>23</v>
      </c>
      <c r="N680" t="s">
        <v>19</v>
      </c>
      <c r="V680">
        <f t="shared" si="20"/>
        <v>2407.6706166727186</v>
      </c>
      <c r="W680">
        <f t="shared" si="21"/>
        <v>49876.013457343819</v>
      </c>
    </row>
    <row r="681" spans="1:23">
      <c r="A681">
        <v>603</v>
      </c>
      <c r="B681">
        <v>28</v>
      </c>
      <c r="C681">
        <v>0</v>
      </c>
      <c r="D681" t="s">
        <v>17</v>
      </c>
      <c r="E681">
        <v>3</v>
      </c>
      <c r="F681">
        <v>0</v>
      </c>
      <c r="G681">
        <v>0</v>
      </c>
      <c r="H681" t="s">
        <v>12</v>
      </c>
      <c r="I681" t="s">
        <v>14</v>
      </c>
      <c r="J681" t="s">
        <v>13</v>
      </c>
      <c r="K681">
        <v>3349</v>
      </c>
      <c r="L681">
        <v>36</v>
      </c>
      <c r="M681" t="s">
        <v>22</v>
      </c>
      <c r="N681" t="s">
        <v>19</v>
      </c>
      <c r="V681">
        <f t="shared" si="20"/>
        <v>5479.899627062634</v>
      </c>
      <c r="W681">
        <f t="shared" si="21"/>
        <v>4540733.2206156729</v>
      </c>
    </row>
    <row r="682" spans="1:23">
      <c r="A682">
        <v>952</v>
      </c>
      <c r="B682">
        <v>28</v>
      </c>
      <c r="C682">
        <v>0</v>
      </c>
      <c r="D682" t="s">
        <v>17</v>
      </c>
      <c r="E682">
        <v>2</v>
      </c>
      <c r="F682">
        <v>0</v>
      </c>
      <c r="G682">
        <v>1</v>
      </c>
      <c r="H682" t="s">
        <v>25</v>
      </c>
      <c r="I682" t="s">
        <v>24</v>
      </c>
      <c r="J682" t="s">
        <v>18</v>
      </c>
      <c r="K682">
        <v>4113</v>
      </c>
      <c r="L682">
        <v>24</v>
      </c>
      <c r="M682" t="s">
        <v>23</v>
      </c>
      <c r="N682" t="s">
        <v>19</v>
      </c>
      <c r="V682">
        <f t="shared" si="20"/>
        <v>3724.3401925541111</v>
      </c>
      <c r="W682">
        <f t="shared" si="21"/>
        <v>151056.44592387541</v>
      </c>
    </row>
    <row r="683" spans="1:23">
      <c r="A683">
        <v>811</v>
      </c>
      <c r="B683">
        <v>28</v>
      </c>
      <c r="C683">
        <v>1</v>
      </c>
      <c r="D683" t="s">
        <v>11</v>
      </c>
      <c r="E683">
        <v>1</v>
      </c>
      <c r="F683">
        <v>0</v>
      </c>
      <c r="G683">
        <v>0</v>
      </c>
      <c r="H683" t="s">
        <v>12</v>
      </c>
      <c r="I683" t="s">
        <v>14</v>
      </c>
      <c r="J683" t="s">
        <v>18</v>
      </c>
      <c r="K683">
        <v>484</v>
      </c>
      <c r="L683">
        <v>6</v>
      </c>
      <c r="M683" t="s">
        <v>15</v>
      </c>
      <c r="N683" t="s">
        <v>16</v>
      </c>
      <c r="V683">
        <f t="shared" si="20"/>
        <v>1091.0010407913264</v>
      </c>
      <c r="W683">
        <f t="shared" si="21"/>
        <v>368450.26352175354</v>
      </c>
    </row>
    <row r="684" spans="1:23">
      <c r="A684">
        <v>358</v>
      </c>
      <c r="B684">
        <v>28</v>
      </c>
      <c r="C684">
        <v>1</v>
      </c>
      <c r="D684" t="s">
        <v>11</v>
      </c>
      <c r="E684">
        <v>2</v>
      </c>
      <c r="F684">
        <v>0</v>
      </c>
      <c r="G684">
        <v>0</v>
      </c>
      <c r="H684" t="s">
        <v>12</v>
      </c>
      <c r="I684" t="s">
        <v>14</v>
      </c>
      <c r="J684" t="s">
        <v>13</v>
      </c>
      <c r="K684">
        <v>776</v>
      </c>
      <c r="L684">
        <v>12</v>
      </c>
      <c r="M684" t="s">
        <v>15</v>
      </c>
      <c r="N684" t="s">
        <v>16</v>
      </c>
      <c r="V684">
        <f t="shared" si="20"/>
        <v>1968.7807580455881</v>
      </c>
      <c r="W684">
        <f t="shared" si="21"/>
        <v>1422725.9367638077</v>
      </c>
    </row>
    <row r="685" spans="1:23">
      <c r="A685">
        <v>329</v>
      </c>
      <c r="B685">
        <v>28</v>
      </c>
      <c r="C685">
        <v>1</v>
      </c>
      <c r="D685" t="s">
        <v>11</v>
      </c>
      <c r="E685">
        <v>2</v>
      </c>
      <c r="F685">
        <v>0</v>
      </c>
      <c r="G685">
        <v>0</v>
      </c>
      <c r="H685" t="s">
        <v>12</v>
      </c>
      <c r="I685" t="s">
        <v>14</v>
      </c>
      <c r="J685" t="s">
        <v>18</v>
      </c>
      <c r="K685">
        <v>1068</v>
      </c>
      <c r="L685">
        <v>6</v>
      </c>
      <c r="M685" t="s">
        <v>15</v>
      </c>
      <c r="N685" t="s">
        <v>16</v>
      </c>
      <c r="V685">
        <f t="shared" si="20"/>
        <v>1091.0010407913264</v>
      </c>
      <c r="W685">
        <f t="shared" si="21"/>
        <v>529.04787748426247</v>
      </c>
    </row>
    <row r="686" spans="1:23">
      <c r="A686">
        <v>847</v>
      </c>
      <c r="B686">
        <v>28</v>
      </c>
      <c r="C686">
        <v>1</v>
      </c>
      <c r="D686" t="s">
        <v>11</v>
      </c>
      <c r="E686">
        <v>2</v>
      </c>
      <c r="F686">
        <v>0</v>
      </c>
      <c r="G686">
        <v>0</v>
      </c>
      <c r="H686" t="s">
        <v>12</v>
      </c>
      <c r="I686" t="s">
        <v>14</v>
      </c>
      <c r="J686" t="s">
        <v>13</v>
      </c>
      <c r="K686">
        <v>1249</v>
      </c>
      <c r="L686">
        <v>24</v>
      </c>
      <c r="M686" t="s">
        <v>23</v>
      </c>
      <c r="N686" t="s">
        <v>16</v>
      </c>
      <c r="V686">
        <f t="shared" si="20"/>
        <v>3724.3401925541111</v>
      </c>
      <c r="W686">
        <f t="shared" si="21"/>
        <v>6127309.0688738236</v>
      </c>
    </row>
    <row r="687" spans="1:23">
      <c r="A687">
        <v>499</v>
      </c>
      <c r="B687">
        <v>28</v>
      </c>
      <c r="C687">
        <v>1</v>
      </c>
      <c r="D687" t="s">
        <v>11</v>
      </c>
      <c r="E687">
        <v>2</v>
      </c>
      <c r="F687">
        <v>0</v>
      </c>
      <c r="G687">
        <v>0</v>
      </c>
      <c r="H687" t="s">
        <v>12</v>
      </c>
      <c r="I687" t="s">
        <v>18</v>
      </c>
      <c r="J687" t="s">
        <v>26</v>
      </c>
      <c r="K687">
        <v>1323</v>
      </c>
      <c r="L687">
        <v>6</v>
      </c>
      <c r="M687" t="s">
        <v>23</v>
      </c>
      <c r="N687" t="s">
        <v>16</v>
      </c>
      <c r="V687">
        <f t="shared" si="20"/>
        <v>1091.0010407913264</v>
      </c>
      <c r="W687">
        <f t="shared" si="21"/>
        <v>53823.51707390778</v>
      </c>
    </row>
    <row r="688" spans="1:23">
      <c r="A688">
        <v>508</v>
      </c>
      <c r="B688">
        <v>28</v>
      </c>
      <c r="C688">
        <v>1</v>
      </c>
      <c r="D688" t="s">
        <v>11</v>
      </c>
      <c r="E688">
        <v>2</v>
      </c>
      <c r="F688">
        <v>0</v>
      </c>
      <c r="G688">
        <v>0</v>
      </c>
      <c r="H688" t="s">
        <v>12</v>
      </c>
      <c r="I688" t="s">
        <v>14</v>
      </c>
      <c r="J688" t="s">
        <v>13</v>
      </c>
      <c r="K688">
        <v>1413</v>
      </c>
      <c r="L688">
        <v>24</v>
      </c>
      <c r="M688" t="s">
        <v>15</v>
      </c>
      <c r="N688" t="s">
        <v>16</v>
      </c>
      <c r="V688">
        <f t="shared" si="20"/>
        <v>3724.3401925541111</v>
      </c>
      <c r="W688">
        <f t="shared" si="21"/>
        <v>5342293.4857160756</v>
      </c>
    </row>
    <row r="689" spans="1:23">
      <c r="A689">
        <v>745</v>
      </c>
      <c r="B689">
        <v>28</v>
      </c>
      <c r="C689">
        <v>1</v>
      </c>
      <c r="D689" t="s">
        <v>11</v>
      </c>
      <c r="E689">
        <v>1</v>
      </c>
      <c r="F689">
        <v>0</v>
      </c>
      <c r="G689">
        <v>0</v>
      </c>
      <c r="H689" t="s">
        <v>12</v>
      </c>
      <c r="I689" t="s">
        <v>14</v>
      </c>
      <c r="J689" t="s">
        <v>14</v>
      </c>
      <c r="K689">
        <v>1797</v>
      </c>
      <c r="L689">
        <v>13</v>
      </c>
      <c r="M689" t="s">
        <v>27</v>
      </c>
      <c r="N689" t="s">
        <v>16</v>
      </c>
      <c r="V689">
        <f t="shared" si="20"/>
        <v>2115.0773775879647</v>
      </c>
      <c r="W689">
        <f t="shared" si="21"/>
        <v>101173.2181332367</v>
      </c>
    </row>
    <row r="690" spans="1:23">
      <c r="A690">
        <v>401</v>
      </c>
      <c r="B690">
        <v>28</v>
      </c>
      <c r="C690">
        <v>1</v>
      </c>
      <c r="D690" t="s">
        <v>11</v>
      </c>
      <c r="E690">
        <v>2</v>
      </c>
      <c r="F690">
        <v>0</v>
      </c>
      <c r="G690">
        <v>0</v>
      </c>
      <c r="H690" t="s">
        <v>12</v>
      </c>
      <c r="I690" t="s">
        <v>13</v>
      </c>
      <c r="J690" t="s">
        <v>18</v>
      </c>
      <c r="K690">
        <v>1887</v>
      </c>
      <c r="L690">
        <v>18</v>
      </c>
      <c r="M690" t="s">
        <v>27</v>
      </c>
      <c r="N690" t="s">
        <v>16</v>
      </c>
      <c r="V690">
        <f t="shared" si="20"/>
        <v>2846.5604752998493</v>
      </c>
      <c r="W690">
        <f t="shared" si="21"/>
        <v>920756.30575767264</v>
      </c>
    </row>
    <row r="691" spans="1:23">
      <c r="A691">
        <v>913</v>
      </c>
      <c r="B691">
        <v>28</v>
      </c>
      <c r="C691">
        <v>1</v>
      </c>
      <c r="D691" t="s">
        <v>11</v>
      </c>
      <c r="E691">
        <v>2</v>
      </c>
      <c r="F691">
        <v>0</v>
      </c>
      <c r="G691">
        <v>0</v>
      </c>
      <c r="H691" t="s">
        <v>12</v>
      </c>
      <c r="I691" t="s">
        <v>26</v>
      </c>
      <c r="J691" t="s">
        <v>13</v>
      </c>
      <c r="K691">
        <v>2142</v>
      </c>
      <c r="L691">
        <v>11</v>
      </c>
      <c r="M691" t="s">
        <v>27</v>
      </c>
      <c r="N691" t="s">
        <v>16</v>
      </c>
      <c r="V691">
        <f t="shared" si="20"/>
        <v>1822.4841385032109</v>
      </c>
      <c r="W691">
        <f t="shared" si="21"/>
        <v>102090.38574803529</v>
      </c>
    </row>
    <row r="692" spans="1:23">
      <c r="A692">
        <v>694</v>
      </c>
      <c r="B692">
        <v>28</v>
      </c>
      <c r="C692">
        <v>1</v>
      </c>
      <c r="D692" t="s">
        <v>11</v>
      </c>
      <c r="E692">
        <v>2</v>
      </c>
      <c r="F692">
        <v>0</v>
      </c>
      <c r="G692">
        <v>0</v>
      </c>
      <c r="H692" t="s">
        <v>12</v>
      </c>
      <c r="I692" t="s">
        <v>14</v>
      </c>
      <c r="J692" t="s">
        <v>13</v>
      </c>
      <c r="K692">
        <v>2284</v>
      </c>
      <c r="L692">
        <v>24</v>
      </c>
      <c r="M692" t="s">
        <v>15</v>
      </c>
      <c r="N692" t="s">
        <v>16</v>
      </c>
      <c r="V692">
        <f t="shared" si="20"/>
        <v>3724.3401925541111</v>
      </c>
      <c r="W692">
        <f t="shared" si="21"/>
        <v>2074579.8702868139</v>
      </c>
    </row>
    <row r="693" spans="1:23">
      <c r="A693">
        <v>323</v>
      </c>
      <c r="B693">
        <v>28</v>
      </c>
      <c r="C693">
        <v>1</v>
      </c>
      <c r="D693" t="s">
        <v>11</v>
      </c>
      <c r="E693">
        <v>2</v>
      </c>
      <c r="F693">
        <v>0</v>
      </c>
      <c r="G693">
        <v>0</v>
      </c>
      <c r="H693" t="s">
        <v>12</v>
      </c>
      <c r="I693" t="s">
        <v>26</v>
      </c>
      <c r="J693" t="s">
        <v>14</v>
      </c>
      <c r="K693">
        <v>2659</v>
      </c>
      <c r="L693">
        <v>18</v>
      </c>
      <c r="M693" t="s">
        <v>22</v>
      </c>
      <c r="N693" t="s">
        <v>16</v>
      </c>
      <c r="V693">
        <f t="shared" si="20"/>
        <v>2846.5604752998493</v>
      </c>
      <c r="W693">
        <f t="shared" si="21"/>
        <v>35178.931894705362</v>
      </c>
    </row>
    <row r="694" spans="1:23">
      <c r="A694">
        <v>841</v>
      </c>
      <c r="B694">
        <v>28</v>
      </c>
      <c r="C694">
        <v>1</v>
      </c>
      <c r="D694" t="s">
        <v>11</v>
      </c>
      <c r="E694">
        <v>1</v>
      </c>
      <c r="F694">
        <v>0</v>
      </c>
      <c r="G694">
        <v>0</v>
      </c>
      <c r="H694" t="s">
        <v>12</v>
      </c>
      <c r="I694" t="s">
        <v>14</v>
      </c>
      <c r="J694" t="s">
        <v>13</v>
      </c>
      <c r="K694">
        <v>2993</v>
      </c>
      <c r="L694">
        <v>21</v>
      </c>
      <c r="M694" t="s">
        <v>23</v>
      </c>
      <c r="N694" t="s">
        <v>16</v>
      </c>
      <c r="V694">
        <f t="shared" si="20"/>
        <v>3285.45033392698</v>
      </c>
      <c r="W694">
        <f t="shared" si="21"/>
        <v>85527.197814002095</v>
      </c>
    </row>
    <row r="695" spans="1:23">
      <c r="A695">
        <v>857</v>
      </c>
      <c r="B695">
        <v>28</v>
      </c>
      <c r="C695">
        <v>1</v>
      </c>
      <c r="D695" t="s">
        <v>11</v>
      </c>
      <c r="E695">
        <v>2</v>
      </c>
      <c r="F695">
        <v>1</v>
      </c>
      <c r="G695">
        <v>0</v>
      </c>
      <c r="H695" t="s">
        <v>21</v>
      </c>
      <c r="I695" t="s">
        <v>14</v>
      </c>
      <c r="J695" t="s">
        <v>13</v>
      </c>
      <c r="K695">
        <v>3343</v>
      </c>
      <c r="L695">
        <v>15</v>
      </c>
      <c r="M695" t="s">
        <v>22</v>
      </c>
      <c r="N695" t="s">
        <v>16</v>
      </c>
      <c r="V695">
        <f t="shared" si="20"/>
        <v>2407.6706166727186</v>
      </c>
      <c r="W695">
        <f t="shared" si="21"/>
        <v>874841.05531539256</v>
      </c>
    </row>
    <row r="696" spans="1:23">
      <c r="A696">
        <v>877</v>
      </c>
      <c r="B696">
        <v>28</v>
      </c>
      <c r="C696">
        <v>1</v>
      </c>
      <c r="D696" t="s">
        <v>11</v>
      </c>
      <c r="E696">
        <v>2</v>
      </c>
      <c r="F696">
        <v>0</v>
      </c>
      <c r="G696">
        <v>0</v>
      </c>
      <c r="H696" t="s">
        <v>12</v>
      </c>
      <c r="I696" t="s">
        <v>14</v>
      </c>
      <c r="J696" t="s">
        <v>13</v>
      </c>
      <c r="K696">
        <v>3595</v>
      </c>
      <c r="L696">
        <v>36</v>
      </c>
      <c r="M696" t="s">
        <v>15</v>
      </c>
      <c r="N696" t="s">
        <v>16</v>
      </c>
      <c r="V696">
        <f t="shared" si="20"/>
        <v>5479.899627062634</v>
      </c>
      <c r="W696">
        <f t="shared" si="21"/>
        <v>3552846.6041008565</v>
      </c>
    </row>
    <row r="697" spans="1:23">
      <c r="A697">
        <v>768</v>
      </c>
      <c r="B697">
        <v>28</v>
      </c>
      <c r="C697">
        <v>1</v>
      </c>
      <c r="D697" t="s">
        <v>11</v>
      </c>
      <c r="E697">
        <v>2</v>
      </c>
      <c r="F697">
        <v>0</v>
      </c>
      <c r="G697">
        <v>1</v>
      </c>
      <c r="H697" t="s">
        <v>25</v>
      </c>
      <c r="I697" t="s">
        <v>14</v>
      </c>
      <c r="J697" t="s">
        <v>18</v>
      </c>
      <c r="K697">
        <v>3617</v>
      </c>
      <c r="L697">
        <v>12</v>
      </c>
      <c r="M697" t="s">
        <v>22</v>
      </c>
      <c r="N697" t="s">
        <v>16</v>
      </c>
      <c r="V697">
        <f t="shared" si="20"/>
        <v>1968.7807580455881</v>
      </c>
      <c r="W697">
        <f t="shared" si="21"/>
        <v>2716626.6695487765</v>
      </c>
    </row>
    <row r="698" spans="1:23">
      <c r="A698">
        <v>338</v>
      </c>
      <c r="B698">
        <v>28</v>
      </c>
      <c r="C698">
        <v>1</v>
      </c>
      <c r="D698" t="s">
        <v>11</v>
      </c>
      <c r="E698">
        <v>2</v>
      </c>
      <c r="F698">
        <v>0</v>
      </c>
      <c r="G698">
        <v>0</v>
      </c>
      <c r="H698" t="s">
        <v>12</v>
      </c>
      <c r="I698" t="s">
        <v>14</v>
      </c>
      <c r="J698" t="s">
        <v>14</v>
      </c>
      <c r="K698">
        <v>4169</v>
      </c>
      <c r="L698">
        <v>24</v>
      </c>
      <c r="M698" t="s">
        <v>22</v>
      </c>
      <c r="N698" t="s">
        <v>16</v>
      </c>
      <c r="V698">
        <f t="shared" si="20"/>
        <v>3724.3401925541111</v>
      </c>
      <c r="W698">
        <f t="shared" si="21"/>
        <v>197722.34435781496</v>
      </c>
    </row>
    <row r="699" spans="1:23">
      <c r="A699">
        <v>148</v>
      </c>
      <c r="B699">
        <v>28</v>
      </c>
      <c r="C699">
        <v>1</v>
      </c>
      <c r="D699" t="s">
        <v>11</v>
      </c>
      <c r="E699">
        <v>2</v>
      </c>
      <c r="F699">
        <v>0</v>
      </c>
      <c r="G699">
        <v>0</v>
      </c>
      <c r="H699" t="s">
        <v>12</v>
      </c>
      <c r="I699" t="s">
        <v>14</v>
      </c>
      <c r="J699" t="s">
        <v>14</v>
      </c>
      <c r="K699">
        <v>5371</v>
      </c>
      <c r="L699">
        <v>36</v>
      </c>
      <c r="M699" t="s">
        <v>22</v>
      </c>
      <c r="N699" t="s">
        <v>16</v>
      </c>
      <c r="V699">
        <f t="shared" si="20"/>
        <v>5479.899627062634</v>
      </c>
      <c r="W699">
        <f t="shared" si="21"/>
        <v>11859.128774380757</v>
      </c>
    </row>
    <row r="700" spans="1:23">
      <c r="A700">
        <v>112</v>
      </c>
      <c r="B700">
        <v>28</v>
      </c>
      <c r="C700">
        <v>1</v>
      </c>
      <c r="D700" t="s">
        <v>11</v>
      </c>
      <c r="E700">
        <v>1</v>
      </c>
      <c r="F700">
        <v>0</v>
      </c>
      <c r="G700">
        <v>1</v>
      </c>
      <c r="H700" t="s">
        <v>25</v>
      </c>
      <c r="I700" t="s">
        <v>14</v>
      </c>
      <c r="J700" t="s">
        <v>18</v>
      </c>
      <c r="K700">
        <v>6260</v>
      </c>
      <c r="L700">
        <v>18</v>
      </c>
      <c r="M700" t="s">
        <v>23</v>
      </c>
      <c r="N700" t="s">
        <v>16</v>
      </c>
      <c r="V700">
        <f t="shared" si="20"/>
        <v>2846.5604752998493</v>
      </c>
      <c r="W700">
        <f t="shared" si="21"/>
        <v>11651569.388785191</v>
      </c>
    </row>
    <row r="701" spans="1:23">
      <c r="A701">
        <v>472</v>
      </c>
      <c r="B701">
        <v>28</v>
      </c>
      <c r="C701">
        <v>1</v>
      </c>
      <c r="D701" t="s">
        <v>11</v>
      </c>
      <c r="E701">
        <v>1</v>
      </c>
      <c r="F701">
        <v>0</v>
      </c>
      <c r="G701">
        <v>0</v>
      </c>
      <c r="H701" t="s">
        <v>12</v>
      </c>
      <c r="I701" t="s">
        <v>14</v>
      </c>
      <c r="J701" t="s">
        <v>14</v>
      </c>
      <c r="K701">
        <v>654</v>
      </c>
      <c r="L701">
        <v>9</v>
      </c>
      <c r="M701" t="s">
        <v>23</v>
      </c>
      <c r="N701" t="s">
        <v>19</v>
      </c>
      <c r="V701">
        <f t="shared" si="20"/>
        <v>1529.8908994184571</v>
      </c>
      <c r="W701">
        <f t="shared" si="21"/>
        <v>767184.86768407375</v>
      </c>
    </row>
    <row r="702" spans="1:23">
      <c r="A702">
        <v>409</v>
      </c>
      <c r="B702">
        <v>28</v>
      </c>
      <c r="C702">
        <v>1</v>
      </c>
      <c r="D702" t="s">
        <v>11</v>
      </c>
      <c r="E702">
        <v>2</v>
      </c>
      <c r="F702">
        <v>0</v>
      </c>
      <c r="G702">
        <v>0</v>
      </c>
      <c r="H702" t="s">
        <v>12</v>
      </c>
      <c r="I702" t="s">
        <v>24</v>
      </c>
      <c r="J702" t="s">
        <v>26</v>
      </c>
      <c r="K702">
        <v>939</v>
      </c>
      <c r="L702">
        <v>12</v>
      </c>
      <c r="M702" t="s">
        <v>23</v>
      </c>
      <c r="N702" t="s">
        <v>19</v>
      </c>
      <c r="V702">
        <f t="shared" si="20"/>
        <v>1968.7807580455881</v>
      </c>
      <c r="W702">
        <f t="shared" si="21"/>
        <v>1060448.409640946</v>
      </c>
    </row>
    <row r="703" spans="1:23">
      <c r="A703">
        <v>89</v>
      </c>
      <c r="B703">
        <v>28</v>
      </c>
      <c r="C703">
        <v>1</v>
      </c>
      <c r="D703" t="s">
        <v>11</v>
      </c>
      <c r="E703">
        <v>2</v>
      </c>
      <c r="F703">
        <v>0</v>
      </c>
      <c r="G703">
        <v>0</v>
      </c>
      <c r="H703" t="s">
        <v>12</v>
      </c>
      <c r="I703" t="s">
        <v>14</v>
      </c>
      <c r="J703" t="s">
        <v>14</v>
      </c>
      <c r="K703">
        <v>1108</v>
      </c>
      <c r="L703">
        <v>12</v>
      </c>
      <c r="M703" t="s">
        <v>29</v>
      </c>
      <c r="N703" t="s">
        <v>19</v>
      </c>
      <c r="V703">
        <f t="shared" si="20"/>
        <v>1968.7807580455881</v>
      </c>
      <c r="W703">
        <f t="shared" si="21"/>
        <v>740943.51342153724</v>
      </c>
    </row>
    <row r="704" spans="1:23">
      <c r="A704">
        <v>861</v>
      </c>
      <c r="B704">
        <v>28</v>
      </c>
      <c r="C704">
        <v>1</v>
      </c>
      <c r="D704" t="s">
        <v>11</v>
      </c>
      <c r="E704">
        <v>2</v>
      </c>
      <c r="F704">
        <v>0</v>
      </c>
      <c r="G704">
        <v>0</v>
      </c>
      <c r="H704" t="s">
        <v>12</v>
      </c>
      <c r="I704" t="s">
        <v>14</v>
      </c>
      <c r="J704" t="s">
        <v>13</v>
      </c>
      <c r="K704">
        <v>2169</v>
      </c>
      <c r="L704">
        <v>18</v>
      </c>
      <c r="M704" t="s">
        <v>27</v>
      </c>
      <c r="N704" t="s">
        <v>19</v>
      </c>
      <c r="V704">
        <f t="shared" si="20"/>
        <v>2846.5604752998493</v>
      </c>
      <c r="W704">
        <f t="shared" si="21"/>
        <v>459088.19768855762</v>
      </c>
    </row>
    <row r="705" spans="1:23">
      <c r="A705">
        <v>273</v>
      </c>
      <c r="B705">
        <v>28</v>
      </c>
      <c r="C705">
        <v>1</v>
      </c>
      <c r="D705" t="s">
        <v>11</v>
      </c>
      <c r="E705">
        <v>2</v>
      </c>
      <c r="F705">
        <v>0</v>
      </c>
      <c r="G705">
        <v>0</v>
      </c>
      <c r="H705" t="s">
        <v>12</v>
      </c>
      <c r="I705" t="s">
        <v>14</v>
      </c>
      <c r="J705" t="s">
        <v>18</v>
      </c>
      <c r="K705">
        <v>3060</v>
      </c>
      <c r="L705">
        <v>48</v>
      </c>
      <c r="M705" t="s">
        <v>15</v>
      </c>
      <c r="N705" t="s">
        <v>19</v>
      </c>
      <c r="V705">
        <f t="shared" si="20"/>
        <v>7235.4590615711577</v>
      </c>
      <c r="W705">
        <f t="shared" si="21"/>
        <v>17434458.374856692</v>
      </c>
    </row>
    <row r="706" spans="1:23">
      <c r="A706">
        <v>320</v>
      </c>
      <c r="B706">
        <v>28</v>
      </c>
      <c r="C706">
        <v>1</v>
      </c>
      <c r="D706" t="s">
        <v>11</v>
      </c>
      <c r="E706">
        <v>3</v>
      </c>
      <c r="F706">
        <v>0</v>
      </c>
      <c r="G706">
        <v>0</v>
      </c>
      <c r="H706" t="s">
        <v>12</v>
      </c>
      <c r="I706" t="s">
        <v>14</v>
      </c>
      <c r="J706" t="s">
        <v>18</v>
      </c>
      <c r="K706">
        <v>4249</v>
      </c>
      <c r="L706">
        <v>30</v>
      </c>
      <c r="M706" t="s">
        <v>23</v>
      </c>
      <c r="N706" t="s">
        <v>19</v>
      </c>
      <c r="V706">
        <f t="shared" si="20"/>
        <v>4602.1199098083725</v>
      </c>
      <c r="W706">
        <f t="shared" si="21"/>
        <v>124693.67070307316</v>
      </c>
    </row>
    <row r="707" spans="1:23">
      <c r="A707">
        <v>9</v>
      </c>
      <c r="B707">
        <v>28</v>
      </c>
      <c r="C707">
        <v>1</v>
      </c>
      <c r="D707" t="s">
        <v>11</v>
      </c>
      <c r="E707">
        <v>3</v>
      </c>
      <c r="F707">
        <v>0</v>
      </c>
      <c r="G707">
        <v>0</v>
      </c>
      <c r="H707" t="s">
        <v>12</v>
      </c>
      <c r="I707" t="s">
        <v>14</v>
      </c>
      <c r="J707" t="s">
        <v>18</v>
      </c>
      <c r="K707">
        <v>5234</v>
      </c>
      <c r="L707">
        <v>30</v>
      </c>
      <c r="M707" t="s">
        <v>23</v>
      </c>
      <c r="N707" t="s">
        <v>19</v>
      </c>
      <c r="V707">
        <f t="shared" ref="V707:V770" si="22">T$10+L707*U$10</f>
        <v>4602.1199098083725</v>
      </c>
      <c r="W707">
        <f t="shared" ref="W707:W770" si="23">(V707-K707)^2</f>
        <v>399272.44838057924</v>
      </c>
    </row>
    <row r="708" spans="1:23">
      <c r="A708">
        <v>353</v>
      </c>
      <c r="B708">
        <v>28</v>
      </c>
      <c r="C708">
        <v>1</v>
      </c>
      <c r="D708" t="s">
        <v>11</v>
      </c>
      <c r="E708">
        <v>2</v>
      </c>
      <c r="F708">
        <v>0</v>
      </c>
      <c r="G708">
        <v>1</v>
      </c>
      <c r="H708" t="s">
        <v>25</v>
      </c>
      <c r="I708" t="s">
        <v>14</v>
      </c>
      <c r="J708" t="s">
        <v>14</v>
      </c>
      <c r="K708">
        <v>6199</v>
      </c>
      <c r="L708">
        <v>12</v>
      </c>
      <c r="M708" t="s">
        <v>15</v>
      </c>
      <c r="N708" t="s">
        <v>19</v>
      </c>
      <c r="V708">
        <f t="shared" si="22"/>
        <v>1968.7807580455881</v>
      </c>
      <c r="W708">
        <f t="shared" si="23"/>
        <v>17894754.835001357</v>
      </c>
    </row>
    <row r="709" spans="1:23">
      <c r="A709">
        <v>291</v>
      </c>
      <c r="B709">
        <v>28</v>
      </c>
      <c r="C709">
        <v>1</v>
      </c>
      <c r="D709" t="s">
        <v>11</v>
      </c>
      <c r="E709">
        <v>3</v>
      </c>
      <c r="F709">
        <v>0</v>
      </c>
      <c r="G709">
        <v>1</v>
      </c>
      <c r="H709" t="s">
        <v>25</v>
      </c>
      <c r="I709" t="s">
        <v>14</v>
      </c>
      <c r="J709" t="s">
        <v>18</v>
      </c>
      <c r="K709">
        <v>9398</v>
      </c>
      <c r="L709">
        <v>36</v>
      </c>
      <c r="M709" t="s">
        <v>23</v>
      </c>
      <c r="N709" t="s">
        <v>19</v>
      </c>
      <c r="V709">
        <f t="shared" si="22"/>
        <v>5479.899627062634</v>
      </c>
      <c r="W709">
        <f t="shared" si="23"/>
        <v>15351510.532411927</v>
      </c>
    </row>
    <row r="710" spans="1:23">
      <c r="A710">
        <v>180</v>
      </c>
      <c r="B710">
        <v>28</v>
      </c>
      <c r="C710">
        <v>1</v>
      </c>
      <c r="D710" t="s">
        <v>11</v>
      </c>
      <c r="E710">
        <v>2</v>
      </c>
      <c r="F710">
        <v>0</v>
      </c>
      <c r="G710">
        <v>0</v>
      </c>
      <c r="H710" t="s">
        <v>12</v>
      </c>
      <c r="I710" t="s">
        <v>14</v>
      </c>
      <c r="J710" t="s">
        <v>13</v>
      </c>
      <c r="K710">
        <v>9572</v>
      </c>
      <c r="L710">
        <v>36</v>
      </c>
      <c r="M710" t="s">
        <v>27</v>
      </c>
      <c r="N710" t="s">
        <v>19</v>
      </c>
      <c r="V710">
        <f t="shared" si="22"/>
        <v>5479.899627062634</v>
      </c>
      <c r="W710">
        <f t="shared" si="23"/>
        <v>16745285.46219413</v>
      </c>
    </row>
    <row r="711" spans="1:23">
      <c r="A711">
        <v>458</v>
      </c>
      <c r="B711">
        <v>27</v>
      </c>
      <c r="C711">
        <v>0</v>
      </c>
      <c r="D711" t="s">
        <v>17</v>
      </c>
      <c r="E711">
        <v>2</v>
      </c>
      <c r="F711">
        <v>0</v>
      </c>
      <c r="G711">
        <v>0</v>
      </c>
      <c r="H711" t="s">
        <v>12</v>
      </c>
      <c r="I711" t="s">
        <v>14</v>
      </c>
      <c r="J711" t="s">
        <v>14</v>
      </c>
      <c r="K711">
        <v>343</v>
      </c>
      <c r="L711">
        <v>6</v>
      </c>
      <c r="M711" t="s">
        <v>28</v>
      </c>
      <c r="N711" t="s">
        <v>16</v>
      </c>
      <c r="V711">
        <f t="shared" si="22"/>
        <v>1091.0010407913264</v>
      </c>
      <c r="W711">
        <f t="shared" si="23"/>
        <v>559505.55702490755</v>
      </c>
    </row>
    <row r="712" spans="1:23">
      <c r="A712">
        <v>243</v>
      </c>
      <c r="B712">
        <v>27</v>
      </c>
      <c r="C712">
        <v>0</v>
      </c>
      <c r="D712" t="s">
        <v>17</v>
      </c>
      <c r="E712">
        <v>2</v>
      </c>
      <c r="F712">
        <v>0</v>
      </c>
      <c r="G712">
        <v>0</v>
      </c>
      <c r="H712" t="s">
        <v>12</v>
      </c>
      <c r="I712" t="s">
        <v>14</v>
      </c>
      <c r="J712" t="s">
        <v>13</v>
      </c>
      <c r="K712">
        <v>1185</v>
      </c>
      <c r="L712">
        <v>12</v>
      </c>
      <c r="M712" t="s">
        <v>27</v>
      </c>
      <c r="N712" t="s">
        <v>16</v>
      </c>
      <c r="V712">
        <f t="shared" si="22"/>
        <v>1968.7807580455881</v>
      </c>
      <c r="W712">
        <f t="shared" si="23"/>
        <v>614312.27668251668</v>
      </c>
    </row>
    <row r="713" spans="1:23">
      <c r="A713">
        <v>492</v>
      </c>
      <c r="B713">
        <v>27</v>
      </c>
      <c r="C713">
        <v>0</v>
      </c>
      <c r="D713" t="s">
        <v>17</v>
      </c>
      <c r="E713">
        <v>2</v>
      </c>
      <c r="F713">
        <v>0</v>
      </c>
      <c r="G713">
        <v>0</v>
      </c>
      <c r="H713" t="s">
        <v>12</v>
      </c>
      <c r="I713" t="s">
        <v>18</v>
      </c>
      <c r="J713" t="s">
        <v>13</v>
      </c>
      <c r="K713">
        <v>1237</v>
      </c>
      <c r="L713">
        <v>6</v>
      </c>
      <c r="M713" t="s">
        <v>15</v>
      </c>
      <c r="N713" t="s">
        <v>16</v>
      </c>
      <c r="V713">
        <f t="shared" si="22"/>
        <v>1091.0010407913264</v>
      </c>
      <c r="W713">
        <f t="shared" si="23"/>
        <v>21315.696090015928</v>
      </c>
    </row>
    <row r="714" spans="1:23">
      <c r="A714">
        <v>86</v>
      </c>
      <c r="B714">
        <v>27</v>
      </c>
      <c r="C714">
        <v>0</v>
      </c>
      <c r="D714" t="s">
        <v>17</v>
      </c>
      <c r="E714">
        <v>2</v>
      </c>
      <c r="F714">
        <v>0</v>
      </c>
      <c r="G714">
        <v>0</v>
      </c>
      <c r="H714" t="s">
        <v>12</v>
      </c>
      <c r="I714" t="s">
        <v>14</v>
      </c>
      <c r="J714" t="s">
        <v>18</v>
      </c>
      <c r="K714">
        <v>1295</v>
      </c>
      <c r="L714">
        <v>18</v>
      </c>
      <c r="M714" t="s">
        <v>22</v>
      </c>
      <c r="N714" t="s">
        <v>16</v>
      </c>
      <c r="V714">
        <f t="shared" si="22"/>
        <v>2846.5604752998493</v>
      </c>
      <c r="W714">
        <f t="shared" si="23"/>
        <v>2407339.9085126943</v>
      </c>
    </row>
    <row r="715" spans="1:23">
      <c r="A715">
        <v>389</v>
      </c>
      <c r="B715">
        <v>27</v>
      </c>
      <c r="C715">
        <v>0</v>
      </c>
      <c r="D715" t="s">
        <v>17</v>
      </c>
      <c r="E715">
        <v>2</v>
      </c>
      <c r="F715">
        <v>0</v>
      </c>
      <c r="G715">
        <v>0</v>
      </c>
      <c r="H715" t="s">
        <v>12</v>
      </c>
      <c r="I715" t="s">
        <v>14</v>
      </c>
      <c r="J715" t="s">
        <v>13</v>
      </c>
      <c r="K715">
        <v>1449</v>
      </c>
      <c r="L715">
        <v>9</v>
      </c>
      <c r="M715" t="s">
        <v>27</v>
      </c>
      <c r="N715" t="s">
        <v>16</v>
      </c>
      <c r="V715">
        <f t="shared" si="22"/>
        <v>1529.8908994184571</v>
      </c>
      <c r="W715">
        <f t="shared" si="23"/>
        <v>6543.3376087269498</v>
      </c>
    </row>
    <row r="716" spans="1:23">
      <c r="A716">
        <v>117</v>
      </c>
      <c r="B716">
        <v>27</v>
      </c>
      <c r="C716">
        <v>0</v>
      </c>
      <c r="D716" t="s">
        <v>17</v>
      </c>
      <c r="E716">
        <v>2</v>
      </c>
      <c r="F716">
        <v>0</v>
      </c>
      <c r="G716">
        <v>1</v>
      </c>
      <c r="H716" t="s">
        <v>25</v>
      </c>
      <c r="I716" t="s">
        <v>13</v>
      </c>
      <c r="J716" t="s">
        <v>14</v>
      </c>
      <c r="K716">
        <v>2132</v>
      </c>
      <c r="L716">
        <v>10</v>
      </c>
      <c r="M716" t="s">
        <v>22</v>
      </c>
      <c r="N716" t="s">
        <v>16</v>
      </c>
      <c r="V716">
        <f t="shared" si="22"/>
        <v>1676.187518960834</v>
      </c>
      <c r="W716">
        <f t="shared" si="23"/>
        <v>207765.01787108002</v>
      </c>
    </row>
    <row r="717" spans="1:23">
      <c r="A717">
        <v>866</v>
      </c>
      <c r="B717">
        <v>27</v>
      </c>
      <c r="C717">
        <v>0</v>
      </c>
      <c r="D717" t="s">
        <v>17</v>
      </c>
      <c r="E717">
        <v>2</v>
      </c>
      <c r="F717">
        <v>0</v>
      </c>
      <c r="G717">
        <v>0</v>
      </c>
      <c r="H717" t="s">
        <v>12</v>
      </c>
      <c r="I717" t="s">
        <v>14</v>
      </c>
      <c r="J717" t="s">
        <v>14</v>
      </c>
      <c r="K717">
        <v>2389</v>
      </c>
      <c r="L717">
        <v>18</v>
      </c>
      <c r="M717" t="s">
        <v>15</v>
      </c>
      <c r="N717" t="s">
        <v>16</v>
      </c>
      <c r="V717">
        <f t="shared" si="22"/>
        <v>2846.5604752998493</v>
      </c>
      <c r="W717">
        <f t="shared" si="23"/>
        <v>209361.58855662396</v>
      </c>
    </row>
    <row r="718" spans="1:23">
      <c r="A718">
        <v>576</v>
      </c>
      <c r="B718">
        <v>27</v>
      </c>
      <c r="C718">
        <v>0</v>
      </c>
      <c r="D718" t="s">
        <v>17</v>
      </c>
      <c r="E718">
        <v>2</v>
      </c>
      <c r="F718">
        <v>0</v>
      </c>
      <c r="G718">
        <v>0</v>
      </c>
      <c r="H718" t="s">
        <v>12</v>
      </c>
      <c r="I718" t="s">
        <v>14</v>
      </c>
      <c r="J718" t="s">
        <v>18</v>
      </c>
      <c r="K718">
        <v>2930</v>
      </c>
      <c r="L718">
        <v>12</v>
      </c>
      <c r="M718" t="s">
        <v>15</v>
      </c>
      <c r="N718" t="s">
        <v>16</v>
      </c>
      <c r="V718">
        <f t="shared" si="22"/>
        <v>1968.7807580455881</v>
      </c>
      <c r="W718">
        <f t="shared" si="23"/>
        <v>923942.43110341427</v>
      </c>
    </row>
    <row r="719" spans="1:23">
      <c r="A719">
        <v>667</v>
      </c>
      <c r="B719">
        <v>27</v>
      </c>
      <c r="C719">
        <v>0</v>
      </c>
      <c r="D719" t="s">
        <v>17</v>
      </c>
      <c r="E719">
        <v>2</v>
      </c>
      <c r="F719">
        <v>0</v>
      </c>
      <c r="G719">
        <v>0</v>
      </c>
      <c r="H719" t="s">
        <v>12</v>
      </c>
      <c r="I719" t="s">
        <v>14</v>
      </c>
      <c r="J719" t="s">
        <v>13</v>
      </c>
      <c r="K719">
        <v>3609</v>
      </c>
      <c r="L719">
        <v>48</v>
      </c>
      <c r="M719" t="s">
        <v>27</v>
      </c>
      <c r="N719" t="s">
        <v>16</v>
      </c>
      <c r="V719">
        <f t="shared" si="22"/>
        <v>7235.4590615711577</v>
      </c>
      <c r="W719">
        <f t="shared" si="23"/>
        <v>13151205.325251563</v>
      </c>
    </row>
    <row r="720" spans="1:23">
      <c r="A720">
        <v>319</v>
      </c>
      <c r="B720">
        <v>27</v>
      </c>
      <c r="C720">
        <v>0</v>
      </c>
      <c r="D720" t="s">
        <v>17</v>
      </c>
      <c r="E720">
        <v>1</v>
      </c>
      <c r="F720">
        <v>0</v>
      </c>
      <c r="G720">
        <v>0</v>
      </c>
      <c r="H720" t="s">
        <v>12</v>
      </c>
      <c r="I720" t="s">
        <v>14</v>
      </c>
      <c r="J720" t="s">
        <v>14</v>
      </c>
      <c r="K720">
        <v>3643</v>
      </c>
      <c r="L720">
        <v>15</v>
      </c>
      <c r="M720" t="s">
        <v>22</v>
      </c>
      <c r="N720" t="s">
        <v>16</v>
      </c>
      <c r="O720">
        <v>0</v>
      </c>
      <c r="V720">
        <f t="shared" si="22"/>
        <v>2407.6706166727186</v>
      </c>
      <c r="W720">
        <f t="shared" si="23"/>
        <v>1526038.6853117615</v>
      </c>
    </row>
    <row r="721" spans="1:23">
      <c r="A721">
        <v>640</v>
      </c>
      <c r="B721">
        <v>27</v>
      </c>
      <c r="C721">
        <v>0</v>
      </c>
      <c r="D721" t="s">
        <v>17</v>
      </c>
      <c r="E721">
        <v>0</v>
      </c>
      <c r="F721">
        <v>0</v>
      </c>
      <c r="G721">
        <v>0</v>
      </c>
      <c r="H721" t="s">
        <v>12</v>
      </c>
      <c r="I721" t="s">
        <v>14</v>
      </c>
      <c r="J721" t="s">
        <v>14</v>
      </c>
      <c r="K721">
        <v>750</v>
      </c>
      <c r="L721">
        <v>18</v>
      </c>
      <c r="M721" t="s">
        <v>20</v>
      </c>
      <c r="N721" t="s">
        <v>19</v>
      </c>
      <c r="O721">
        <v>1</v>
      </c>
      <c r="V721">
        <f t="shared" si="22"/>
        <v>2846.5604752998493</v>
      </c>
      <c r="W721">
        <f t="shared" si="23"/>
        <v>4395565.8265895294</v>
      </c>
    </row>
    <row r="722" spans="1:23">
      <c r="A722">
        <v>197</v>
      </c>
      <c r="B722">
        <v>27</v>
      </c>
      <c r="C722">
        <v>0</v>
      </c>
      <c r="D722" t="s">
        <v>17</v>
      </c>
      <c r="E722">
        <v>2</v>
      </c>
      <c r="F722">
        <v>0</v>
      </c>
      <c r="G722">
        <v>1</v>
      </c>
      <c r="H722" t="s">
        <v>25</v>
      </c>
      <c r="I722" t="s">
        <v>18</v>
      </c>
      <c r="J722" t="s">
        <v>18</v>
      </c>
      <c r="K722">
        <v>951</v>
      </c>
      <c r="L722">
        <v>12</v>
      </c>
      <c r="M722" t="s">
        <v>22</v>
      </c>
      <c r="N722" t="s">
        <v>19</v>
      </c>
      <c r="V722">
        <f t="shared" si="22"/>
        <v>1968.7807580455881</v>
      </c>
      <c r="W722">
        <f t="shared" si="23"/>
        <v>1035877.6714478519</v>
      </c>
    </row>
    <row r="723" spans="1:23">
      <c r="A723">
        <v>124</v>
      </c>
      <c r="B723">
        <v>27</v>
      </c>
      <c r="C723">
        <v>0</v>
      </c>
      <c r="D723" t="s">
        <v>17</v>
      </c>
      <c r="E723">
        <v>2</v>
      </c>
      <c r="F723">
        <v>0</v>
      </c>
      <c r="G723">
        <v>1</v>
      </c>
      <c r="H723" t="s">
        <v>25</v>
      </c>
      <c r="I723" t="s">
        <v>13</v>
      </c>
      <c r="J723" t="s">
        <v>18</v>
      </c>
      <c r="K723">
        <v>1924</v>
      </c>
      <c r="L723">
        <v>18</v>
      </c>
      <c r="M723" t="s">
        <v>22</v>
      </c>
      <c r="N723" t="s">
        <v>19</v>
      </c>
      <c r="V723">
        <f t="shared" si="22"/>
        <v>2846.5604752998493</v>
      </c>
      <c r="W723">
        <f t="shared" si="23"/>
        <v>851117.83058548381</v>
      </c>
    </row>
    <row r="724" spans="1:23">
      <c r="A724">
        <v>500</v>
      </c>
      <c r="B724">
        <v>27</v>
      </c>
      <c r="C724">
        <v>0</v>
      </c>
      <c r="D724" t="s">
        <v>17</v>
      </c>
      <c r="E724">
        <v>2</v>
      </c>
      <c r="F724">
        <v>0</v>
      </c>
      <c r="G724">
        <v>0</v>
      </c>
      <c r="H724" t="s">
        <v>12</v>
      </c>
      <c r="I724" t="s">
        <v>14</v>
      </c>
      <c r="J724" t="s">
        <v>14</v>
      </c>
      <c r="K724">
        <v>3123</v>
      </c>
      <c r="L724">
        <v>24</v>
      </c>
      <c r="M724" t="s">
        <v>23</v>
      </c>
      <c r="N724" t="s">
        <v>19</v>
      </c>
      <c r="V724">
        <f t="shared" si="22"/>
        <v>3724.3401925541111</v>
      </c>
      <c r="W724">
        <f t="shared" si="23"/>
        <v>361610.02718101547</v>
      </c>
    </row>
    <row r="725" spans="1:23">
      <c r="A725">
        <v>140</v>
      </c>
      <c r="B725">
        <v>27</v>
      </c>
      <c r="C725">
        <v>1</v>
      </c>
      <c r="D725" t="s">
        <v>11</v>
      </c>
      <c r="E725">
        <v>0</v>
      </c>
      <c r="F725">
        <v>0</v>
      </c>
      <c r="G725">
        <v>0</v>
      </c>
      <c r="H725" t="s">
        <v>12</v>
      </c>
      <c r="I725" t="s">
        <v>26</v>
      </c>
      <c r="J725" t="s">
        <v>26</v>
      </c>
      <c r="K725">
        <v>709</v>
      </c>
      <c r="L725">
        <v>6</v>
      </c>
      <c r="M725" t="s">
        <v>23</v>
      </c>
      <c r="N725" t="s">
        <v>16</v>
      </c>
      <c r="V725">
        <f t="shared" si="22"/>
        <v>1091.0010407913264</v>
      </c>
      <c r="W725">
        <f t="shared" si="23"/>
        <v>145924.79516565663</v>
      </c>
    </row>
    <row r="726" spans="1:23">
      <c r="A726">
        <v>403</v>
      </c>
      <c r="B726">
        <v>27</v>
      </c>
      <c r="C726">
        <v>1</v>
      </c>
      <c r="D726" t="s">
        <v>11</v>
      </c>
      <c r="E726">
        <v>1</v>
      </c>
      <c r="F726">
        <v>0</v>
      </c>
      <c r="G726">
        <v>0</v>
      </c>
      <c r="H726" t="s">
        <v>12</v>
      </c>
      <c r="I726" t="s">
        <v>14</v>
      </c>
      <c r="J726" t="s">
        <v>13</v>
      </c>
      <c r="K726">
        <v>802</v>
      </c>
      <c r="L726">
        <v>14</v>
      </c>
      <c r="M726" t="s">
        <v>23</v>
      </c>
      <c r="N726" t="s">
        <v>16</v>
      </c>
      <c r="V726">
        <f t="shared" si="22"/>
        <v>2261.3739971303416</v>
      </c>
      <c r="W726">
        <f t="shared" si="23"/>
        <v>2129772.4635001905</v>
      </c>
    </row>
    <row r="727" spans="1:23">
      <c r="A727">
        <v>579</v>
      </c>
      <c r="B727">
        <v>27</v>
      </c>
      <c r="C727">
        <v>1</v>
      </c>
      <c r="D727" t="s">
        <v>11</v>
      </c>
      <c r="E727">
        <v>1</v>
      </c>
      <c r="F727">
        <v>0</v>
      </c>
      <c r="G727">
        <v>0</v>
      </c>
      <c r="H727" t="s">
        <v>12</v>
      </c>
      <c r="I727" t="s">
        <v>14</v>
      </c>
      <c r="J727" t="s">
        <v>13</v>
      </c>
      <c r="K727">
        <v>937</v>
      </c>
      <c r="L727">
        <v>24</v>
      </c>
      <c r="M727" t="s">
        <v>20</v>
      </c>
      <c r="N727" t="s">
        <v>16</v>
      </c>
      <c r="V727">
        <f t="shared" si="22"/>
        <v>3724.3401925541111</v>
      </c>
      <c r="W727">
        <f t="shared" si="23"/>
        <v>7769265.349027589</v>
      </c>
    </row>
    <row r="728" spans="1:23">
      <c r="A728">
        <v>407</v>
      </c>
      <c r="B728">
        <v>27</v>
      </c>
      <c r="C728">
        <v>1</v>
      </c>
      <c r="D728" t="s">
        <v>11</v>
      </c>
      <c r="E728">
        <v>2</v>
      </c>
      <c r="F728">
        <v>0</v>
      </c>
      <c r="G728">
        <v>0</v>
      </c>
      <c r="H728" t="s">
        <v>12</v>
      </c>
      <c r="I728" t="s">
        <v>14</v>
      </c>
      <c r="J728" t="s">
        <v>14</v>
      </c>
      <c r="K728">
        <v>1053</v>
      </c>
      <c r="L728">
        <v>15</v>
      </c>
      <c r="M728" t="s">
        <v>15</v>
      </c>
      <c r="N728" t="s">
        <v>16</v>
      </c>
      <c r="V728">
        <f t="shared" si="22"/>
        <v>2407.6706166727186</v>
      </c>
      <c r="W728">
        <f t="shared" si="23"/>
        <v>1835132.4796764436</v>
      </c>
    </row>
    <row r="729" spans="1:23">
      <c r="A729">
        <v>574</v>
      </c>
      <c r="B729">
        <v>27</v>
      </c>
      <c r="C729">
        <v>1</v>
      </c>
      <c r="D729" t="s">
        <v>11</v>
      </c>
      <c r="E729">
        <v>1</v>
      </c>
      <c r="F729">
        <v>0</v>
      </c>
      <c r="G729">
        <v>0</v>
      </c>
      <c r="H729" t="s">
        <v>12</v>
      </c>
      <c r="I729" t="s">
        <v>14</v>
      </c>
      <c r="J729" t="s">
        <v>18</v>
      </c>
      <c r="K729">
        <v>1082</v>
      </c>
      <c r="L729">
        <v>9</v>
      </c>
      <c r="M729" t="s">
        <v>15</v>
      </c>
      <c r="N729" t="s">
        <v>16</v>
      </c>
      <c r="V729">
        <f t="shared" si="22"/>
        <v>1529.8908994184571</v>
      </c>
      <c r="W729">
        <f t="shared" si="23"/>
        <v>200606.25778187448</v>
      </c>
    </row>
    <row r="730" spans="1:23">
      <c r="A730">
        <v>820</v>
      </c>
      <c r="B730">
        <v>27</v>
      </c>
      <c r="C730">
        <v>1</v>
      </c>
      <c r="D730" t="s">
        <v>11</v>
      </c>
      <c r="E730">
        <v>2</v>
      </c>
      <c r="F730">
        <v>0</v>
      </c>
      <c r="G730">
        <v>0</v>
      </c>
      <c r="H730" t="s">
        <v>12</v>
      </c>
      <c r="I730" t="s">
        <v>14</v>
      </c>
      <c r="J730" t="s">
        <v>13</v>
      </c>
      <c r="K730">
        <v>1101</v>
      </c>
      <c r="L730">
        <v>12</v>
      </c>
      <c r="M730" t="s">
        <v>23</v>
      </c>
      <c r="N730" t="s">
        <v>16</v>
      </c>
      <c r="V730">
        <f t="shared" si="22"/>
        <v>1968.7807580455881</v>
      </c>
      <c r="W730">
        <f t="shared" si="23"/>
        <v>753043.44403417548</v>
      </c>
    </row>
    <row r="731" spans="1:23">
      <c r="A731">
        <v>201</v>
      </c>
      <c r="B731">
        <v>27</v>
      </c>
      <c r="C731">
        <v>1</v>
      </c>
      <c r="D731" t="s">
        <v>11</v>
      </c>
      <c r="E731">
        <v>1</v>
      </c>
      <c r="F731">
        <v>0</v>
      </c>
      <c r="G731">
        <v>0</v>
      </c>
      <c r="H731" t="s">
        <v>12</v>
      </c>
      <c r="I731" t="s">
        <v>14</v>
      </c>
      <c r="J731" t="s">
        <v>14</v>
      </c>
      <c r="K731">
        <v>1168</v>
      </c>
      <c r="L731">
        <v>12</v>
      </c>
      <c r="M731" t="s">
        <v>23</v>
      </c>
      <c r="N731" t="s">
        <v>16</v>
      </c>
      <c r="V731">
        <f t="shared" si="22"/>
        <v>1968.7807580455881</v>
      </c>
      <c r="W731">
        <f t="shared" si="23"/>
        <v>641249.82245606661</v>
      </c>
    </row>
    <row r="732" spans="1:23">
      <c r="A732">
        <v>792</v>
      </c>
      <c r="B732">
        <v>27</v>
      </c>
      <c r="C732">
        <v>1</v>
      </c>
      <c r="D732" t="s">
        <v>11</v>
      </c>
      <c r="E732">
        <v>2</v>
      </c>
      <c r="F732">
        <v>0</v>
      </c>
      <c r="G732">
        <v>0</v>
      </c>
      <c r="H732" t="s">
        <v>12</v>
      </c>
      <c r="I732" t="s">
        <v>13</v>
      </c>
      <c r="J732" t="s">
        <v>13</v>
      </c>
      <c r="K732">
        <v>1221</v>
      </c>
      <c r="L732">
        <v>6</v>
      </c>
      <c r="M732" t="s">
        <v>22</v>
      </c>
      <c r="N732" t="s">
        <v>16</v>
      </c>
      <c r="V732">
        <f t="shared" si="22"/>
        <v>1091.0010407913264</v>
      </c>
      <c r="W732">
        <f t="shared" si="23"/>
        <v>16899.729395338374</v>
      </c>
    </row>
    <row r="733" spans="1:23">
      <c r="A733">
        <v>686</v>
      </c>
      <c r="B733">
        <v>27</v>
      </c>
      <c r="C733">
        <v>1</v>
      </c>
      <c r="D733" t="s">
        <v>11</v>
      </c>
      <c r="E733">
        <v>2</v>
      </c>
      <c r="F733">
        <v>0</v>
      </c>
      <c r="G733">
        <v>0</v>
      </c>
      <c r="H733" t="s">
        <v>12</v>
      </c>
      <c r="I733" t="s">
        <v>13</v>
      </c>
      <c r="J733" t="s">
        <v>26</v>
      </c>
      <c r="K733">
        <v>1347</v>
      </c>
      <c r="L733">
        <v>10</v>
      </c>
      <c r="M733" t="s">
        <v>15</v>
      </c>
      <c r="N733" t="s">
        <v>16</v>
      </c>
      <c r="V733">
        <f t="shared" si="22"/>
        <v>1676.187518960834</v>
      </c>
      <c r="W733">
        <f t="shared" si="23"/>
        <v>108364.42263958947</v>
      </c>
    </row>
    <row r="734" spans="1:23">
      <c r="A734">
        <v>60</v>
      </c>
      <c r="B734">
        <v>27</v>
      </c>
      <c r="C734">
        <v>1</v>
      </c>
      <c r="D734" t="s">
        <v>11</v>
      </c>
      <c r="E734">
        <v>2</v>
      </c>
      <c r="F734">
        <v>0</v>
      </c>
      <c r="G734">
        <v>0</v>
      </c>
      <c r="H734" t="s">
        <v>12</v>
      </c>
      <c r="I734" t="s">
        <v>14</v>
      </c>
      <c r="J734" t="s">
        <v>18</v>
      </c>
      <c r="K734">
        <v>1391</v>
      </c>
      <c r="L734">
        <v>9</v>
      </c>
      <c r="M734" t="s">
        <v>27</v>
      </c>
      <c r="N734" t="s">
        <v>16</v>
      </c>
      <c r="V734">
        <f t="shared" si="22"/>
        <v>1529.8908994184571</v>
      </c>
      <c r="W734">
        <f t="shared" si="23"/>
        <v>19290.681941267976</v>
      </c>
    </row>
    <row r="735" spans="1:23">
      <c r="A735">
        <v>260</v>
      </c>
      <c r="B735">
        <v>27</v>
      </c>
      <c r="C735">
        <v>1</v>
      </c>
      <c r="D735" t="s">
        <v>11</v>
      </c>
      <c r="E735">
        <v>2</v>
      </c>
      <c r="F735">
        <v>0</v>
      </c>
      <c r="G735">
        <v>0</v>
      </c>
      <c r="H735" t="s">
        <v>12</v>
      </c>
      <c r="I735" t="s">
        <v>14</v>
      </c>
      <c r="J735" t="s">
        <v>14</v>
      </c>
      <c r="K735">
        <v>1657</v>
      </c>
      <c r="L735">
        <v>12</v>
      </c>
      <c r="M735" t="s">
        <v>22</v>
      </c>
      <c r="N735" t="s">
        <v>16</v>
      </c>
      <c r="V735">
        <f t="shared" si="22"/>
        <v>1968.7807580455881</v>
      </c>
      <c r="W735">
        <f t="shared" si="23"/>
        <v>97207.241087481525</v>
      </c>
    </row>
    <row r="736" spans="1:23">
      <c r="A736">
        <v>553</v>
      </c>
      <c r="B736">
        <v>27</v>
      </c>
      <c r="C736">
        <v>1</v>
      </c>
      <c r="D736" t="s">
        <v>11</v>
      </c>
      <c r="E736">
        <v>2</v>
      </c>
      <c r="F736">
        <v>0</v>
      </c>
      <c r="G736">
        <v>0</v>
      </c>
      <c r="H736" t="s">
        <v>12</v>
      </c>
      <c r="I736" t="s">
        <v>18</v>
      </c>
      <c r="J736" t="s">
        <v>18</v>
      </c>
      <c r="K736">
        <v>1995</v>
      </c>
      <c r="L736">
        <v>12</v>
      </c>
      <c r="M736" t="s">
        <v>23</v>
      </c>
      <c r="N736" t="s">
        <v>16</v>
      </c>
      <c r="V736">
        <f t="shared" si="22"/>
        <v>1968.7807580455881</v>
      </c>
      <c r="W736">
        <f t="shared" si="23"/>
        <v>687.44864866399462</v>
      </c>
    </row>
    <row r="737" spans="1:23">
      <c r="A737">
        <v>388</v>
      </c>
      <c r="B737">
        <v>27</v>
      </c>
      <c r="C737">
        <v>1</v>
      </c>
      <c r="D737" t="s">
        <v>11</v>
      </c>
      <c r="E737">
        <v>2</v>
      </c>
      <c r="F737">
        <v>0</v>
      </c>
      <c r="G737">
        <v>0</v>
      </c>
      <c r="H737" t="s">
        <v>12</v>
      </c>
      <c r="I737" t="s">
        <v>24</v>
      </c>
      <c r="J737" t="s">
        <v>18</v>
      </c>
      <c r="K737">
        <v>2326</v>
      </c>
      <c r="L737">
        <v>15</v>
      </c>
      <c r="M737" t="s">
        <v>27</v>
      </c>
      <c r="N737" t="s">
        <v>16</v>
      </c>
      <c r="V737">
        <f t="shared" si="22"/>
        <v>2407.6706166727186</v>
      </c>
      <c r="W737">
        <f t="shared" si="23"/>
        <v>6670.0896277021338</v>
      </c>
    </row>
    <row r="738" spans="1:23">
      <c r="A738">
        <v>764</v>
      </c>
      <c r="B738">
        <v>27</v>
      </c>
      <c r="C738">
        <v>1</v>
      </c>
      <c r="D738" t="s">
        <v>11</v>
      </c>
      <c r="E738">
        <v>2</v>
      </c>
      <c r="F738">
        <v>0</v>
      </c>
      <c r="G738">
        <v>0</v>
      </c>
      <c r="H738" t="s">
        <v>12</v>
      </c>
      <c r="I738" t="s">
        <v>18</v>
      </c>
      <c r="J738" t="s">
        <v>13</v>
      </c>
      <c r="K738">
        <v>2463</v>
      </c>
      <c r="L738">
        <v>24</v>
      </c>
      <c r="M738" t="s">
        <v>23</v>
      </c>
      <c r="N738" t="s">
        <v>16</v>
      </c>
      <c r="V738">
        <f t="shared" si="22"/>
        <v>3724.3401925541111</v>
      </c>
      <c r="W738">
        <f t="shared" si="23"/>
        <v>1590979.081352442</v>
      </c>
    </row>
    <row r="739" spans="1:23">
      <c r="A739">
        <v>225</v>
      </c>
      <c r="B739">
        <v>27</v>
      </c>
      <c r="C739">
        <v>1</v>
      </c>
      <c r="D739" t="s">
        <v>11</v>
      </c>
      <c r="E739">
        <v>2</v>
      </c>
      <c r="F739">
        <v>0</v>
      </c>
      <c r="G739">
        <v>0</v>
      </c>
      <c r="H739" t="s">
        <v>12</v>
      </c>
      <c r="I739" t="s">
        <v>14</v>
      </c>
      <c r="J739" t="s">
        <v>13</v>
      </c>
      <c r="K739">
        <v>2613</v>
      </c>
      <c r="L739">
        <v>36</v>
      </c>
      <c r="M739" t="s">
        <v>29</v>
      </c>
      <c r="N739" t="s">
        <v>16</v>
      </c>
      <c r="V739">
        <f t="shared" si="22"/>
        <v>5479.899627062634</v>
      </c>
      <c r="W739">
        <f t="shared" si="23"/>
        <v>8219113.4716518698</v>
      </c>
    </row>
    <row r="740" spans="1:23">
      <c r="A740">
        <v>132</v>
      </c>
      <c r="B740">
        <v>27</v>
      </c>
      <c r="C740">
        <v>1</v>
      </c>
      <c r="D740" t="s">
        <v>11</v>
      </c>
      <c r="E740">
        <v>1</v>
      </c>
      <c r="F740">
        <v>0</v>
      </c>
      <c r="G740">
        <v>0</v>
      </c>
      <c r="H740" t="s">
        <v>12</v>
      </c>
      <c r="I740" t="s">
        <v>14</v>
      </c>
      <c r="J740" t="s">
        <v>13</v>
      </c>
      <c r="K740">
        <v>2708</v>
      </c>
      <c r="L740">
        <v>15</v>
      </c>
      <c r="M740" t="s">
        <v>22</v>
      </c>
      <c r="N740" t="s">
        <v>16</v>
      </c>
      <c r="V740">
        <f t="shared" si="22"/>
        <v>2407.6706166727186</v>
      </c>
      <c r="W740">
        <f t="shared" si="23"/>
        <v>90197.738489745156</v>
      </c>
    </row>
    <row r="741" spans="1:23">
      <c r="A741">
        <v>142</v>
      </c>
      <c r="B741">
        <v>27</v>
      </c>
      <c r="C741">
        <v>1</v>
      </c>
      <c r="D741" t="s">
        <v>11</v>
      </c>
      <c r="E741">
        <v>3</v>
      </c>
      <c r="F741">
        <v>0</v>
      </c>
      <c r="G741">
        <v>0</v>
      </c>
      <c r="H741" t="s">
        <v>12</v>
      </c>
      <c r="I741" t="s">
        <v>14</v>
      </c>
      <c r="J741" t="s">
        <v>14</v>
      </c>
      <c r="K741">
        <v>3416</v>
      </c>
      <c r="L741">
        <v>27</v>
      </c>
      <c r="M741" t="s">
        <v>15</v>
      </c>
      <c r="N741" t="s">
        <v>16</v>
      </c>
      <c r="V741">
        <f t="shared" si="22"/>
        <v>4163.2300511812418</v>
      </c>
      <c r="W741">
        <f t="shared" si="23"/>
        <v>558352.7493883213</v>
      </c>
    </row>
    <row r="742" spans="1:23">
      <c r="A742">
        <v>620</v>
      </c>
      <c r="B742">
        <v>27</v>
      </c>
      <c r="C742">
        <v>1</v>
      </c>
      <c r="D742" t="s">
        <v>11</v>
      </c>
      <c r="E742">
        <v>2</v>
      </c>
      <c r="F742">
        <v>0</v>
      </c>
      <c r="G742">
        <v>0</v>
      </c>
      <c r="H742" t="s">
        <v>12</v>
      </c>
      <c r="I742" t="s">
        <v>14</v>
      </c>
      <c r="J742" t="s">
        <v>18</v>
      </c>
      <c r="K742">
        <v>3652</v>
      </c>
      <c r="L742">
        <v>21</v>
      </c>
      <c r="M742" t="s">
        <v>27</v>
      </c>
      <c r="N742" t="s">
        <v>16</v>
      </c>
      <c r="V742">
        <f t="shared" si="22"/>
        <v>3285.45033392698</v>
      </c>
      <c r="W742">
        <f t="shared" si="23"/>
        <v>134358.65769824249</v>
      </c>
    </row>
    <row r="743" spans="1:23">
      <c r="A743">
        <v>907</v>
      </c>
      <c r="B743">
        <v>27</v>
      </c>
      <c r="C743">
        <v>1</v>
      </c>
      <c r="D743" t="s">
        <v>11</v>
      </c>
      <c r="E743">
        <v>2</v>
      </c>
      <c r="F743">
        <v>0</v>
      </c>
      <c r="G743">
        <v>0</v>
      </c>
      <c r="H743" t="s">
        <v>12</v>
      </c>
      <c r="I743" t="s">
        <v>13</v>
      </c>
      <c r="J743" t="s">
        <v>18</v>
      </c>
      <c r="K743">
        <v>3711</v>
      </c>
      <c r="L743">
        <v>36</v>
      </c>
      <c r="M743" t="s">
        <v>20</v>
      </c>
      <c r="N743" t="s">
        <v>16</v>
      </c>
      <c r="V743">
        <f t="shared" si="22"/>
        <v>5479.899627062634</v>
      </c>
      <c r="W743">
        <f t="shared" si="23"/>
        <v>3129005.8906223257</v>
      </c>
    </row>
    <row r="744" spans="1:23">
      <c r="A744">
        <v>366</v>
      </c>
      <c r="B744">
        <v>27</v>
      </c>
      <c r="C744">
        <v>1</v>
      </c>
      <c r="D744" t="s">
        <v>11</v>
      </c>
      <c r="E744">
        <v>2</v>
      </c>
      <c r="F744">
        <v>0</v>
      </c>
      <c r="G744">
        <v>0</v>
      </c>
      <c r="H744" t="s">
        <v>12</v>
      </c>
      <c r="I744" t="s">
        <v>14</v>
      </c>
      <c r="J744" t="s">
        <v>13</v>
      </c>
      <c r="K744">
        <v>3850</v>
      </c>
      <c r="L744">
        <v>18</v>
      </c>
      <c r="M744" t="s">
        <v>23</v>
      </c>
      <c r="N744" t="s">
        <v>16</v>
      </c>
      <c r="V744">
        <f t="shared" si="22"/>
        <v>2846.5604752998493</v>
      </c>
      <c r="W744">
        <f t="shared" si="23"/>
        <v>1006890.8797304644</v>
      </c>
    </row>
    <row r="745" spans="1:23">
      <c r="A745">
        <v>31</v>
      </c>
      <c r="B745">
        <v>27</v>
      </c>
      <c r="C745">
        <v>1</v>
      </c>
      <c r="D745" t="s">
        <v>11</v>
      </c>
      <c r="E745">
        <v>2</v>
      </c>
      <c r="F745">
        <v>0</v>
      </c>
      <c r="G745">
        <v>0</v>
      </c>
      <c r="H745" t="s">
        <v>12</v>
      </c>
      <c r="I745" t="s">
        <v>14</v>
      </c>
      <c r="J745" t="s">
        <v>14</v>
      </c>
      <c r="K745">
        <v>4020</v>
      </c>
      <c r="L745">
        <v>24</v>
      </c>
      <c r="M745" t="s">
        <v>22</v>
      </c>
      <c r="N745" t="s">
        <v>16</v>
      </c>
      <c r="V745">
        <f t="shared" si="22"/>
        <v>3724.3401925541111</v>
      </c>
      <c r="W745">
        <f t="shared" si="23"/>
        <v>87414.72173894009</v>
      </c>
    </row>
    <row r="746" spans="1:23">
      <c r="A746">
        <v>670</v>
      </c>
      <c r="B746">
        <v>27</v>
      </c>
      <c r="C746">
        <v>1</v>
      </c>
      <c r="D746" t="s">
        <v>11</v>
      </c>
      <c r="E746">
        <v>1</v>
      </c>
      <c r="F746">
        <v>0</v>
      </c>
      <c r="G746">
        <v>0</v>
      </c>
      <c r="H746" t="s">
        <v>12</v>
      </c>
      <c r="I746" t="s">
        <v>18</v>
      </c>
      <c r="J746" t="s">
        <v>13</v>
      </c>
      <c r="K746">
        <v>4139</v>
      </c>
      <c r="L746">
        <v>24</v>
      </c>
      <c r="M746" t="s">
        <v>27</v>
      </c>
      <c r="N746" t="s">
        <v>16</v>
      </c>
      <c r="V746">
        <f t="shared" si="22"/>
        <v>3724.3401925541111</v>
      </c>
      <c r="W746">
        <f t="shared" si="23"/>
        <v>171942.75591106163</v>
      </c>
    </row>
    <row r="747" spans="1:23">
      <c r="A747">
        <v>999</v>
      </c>
      <c r="B747">
        <v>27</v>
      </c>
      <c r="C747">
        <v>1</v>
      </c>
      <c r="D747" t="s">
        <v>11</v>
      </c>
      <c r="E747">
        <v>2</v>
      </c>
      <c r="F747">
        <v>0</v>
      </c>
      <c r="G747">
        <v>0</v>
      </c>
      <c r="H747" t="s">
        <v>12</v>
      </c>
      <c r="I747" t="s">
        <v>18</v>
      </c>
      <c r="J747" t="s">
        <v>18</v>
      </c>
      <c r="K747">
        <v>4576</v>
      </c>
      <c r="L747">
        <v>45</v>
      </c>
      <c r="M747" t="s">
        <v>23</v>
      </c>
      <c r="N747" t="s">
        <v>16</v>
      </c>
      <c r="V747">
        <f t="shared" si="22"/>
        <v>6796.5692029440261</v>
      </c>
      <c r="W747">
        <f t="shared" si="23"/>
        <v>4930927.5850634668</v>
      </c>
    </row>
    <row r="748" spans="1:23">
      <c r="A748">
        <v>860</v>
      </c>
      <c r="B748">
        <v>27</v>
      </c>
      <c r="C748">
        <v>1</v>
      </c>
      <c r="D748" t="s">
        <v>11</v>
      </c>
      <c r="E748">
        <v>2</v>
      </c>
      <c r="F748">
        <v>0</v>
      </c>
      <c r="G748">
        <v>0</v>
      </c>
      <c r="H748" t="s">
        <v>12</v>
      </c>
      <c r="I748" t="s">
        <v>26</v>
      </c>
      <c r="J748" t="s">
        <v>13</v>
      </c>
      <c r="K748">
        <v>5804</v>
      </c>
      <c r="L748">
        <v>24</v>
      </c>
      <c r="M748" t="s">
        <v>23</v>
      </c>
      <c r="N748" t="s">
        <v>16</v>
      </c>
      <c r="V748">
        <f t="shared" si="22"/>
        <v>3724.3401925541111</v>
      </c>
      <c r="W748">
        <f t="shared" si="23"/>
        <v>4324984.9147058716</v>
      </c>
    </row>
    <row r="749" spans="1:23">
      <c r="A749">
        <v>665</v>
      </c>
      <c r="B749">
        <v>27</v>
      </c>
      <c r="C749">
        <v>1</v>
      </c>
      <c r="D749" t="s">
        <v>11</v>
      </c>
      <c r="E749">
        <v>3</v>
      </c>
      <c r="F749">
        <v>0</v>
      </c>
      <c r="G749">
        <v>0</v>
      </c>
      <c r="H749" t="s">
        <v>12</v>
      </c>
      <c r="I749" t="s">
        <v>14</v>
      </c>
      <c r="J749" t="s">
        <v>13</v>
      </c>
      <c r="K749">
        <v>6314</v>
      </c>
      <c r="L749">
        <v>24</v>
      </c>
      <c r="M749" t="s">
        <v>30</v>
      </c>
      <c r="N749" t="s">
        <v>16</v>
      </c>
      <c r="V749">
        <f t="shared" si="22"/>
        <v>3724.3401925541111</v>
      </c>
      <c r="W749">
        <f t="shared" si="23"/>
        <v>6706337.918300678</v>
      </c>
    </row>
    <row r="750" spans="1:23">
      <c r="A750">
        <v>255</v>
      </c>
      <c r="B750">
        <v>27</v>
      </c>
      <c r="C750">
        <v>1</v>
      </c>
      <c r="D750" t="s">
        <v>11</v>
      </c>
      <c r="E750">
        <v>1</v>
      </c>
      <c r="F750">
        <v>0</v>
      </c>
      <c r="G750">
        <v>0</v>
      </c>
      <c r="H750" t="s">
        <v>12</v>
      </c>
      <c r="I750" t="s">
        <v>13</v>
      </c>
      <c r="J750" t="s">
        <v>18</v>
      </c>
      <c r="K750">
        <v>7418</v>
      </c>
      <c r="L750">
        <v>60</v>
      </c>
      <c r="M750" t="s">
        <v>15</v>
      </c>
      <c r="N750" t="s">
        <v>16</v>
      </c>
      <c r="V750">
        <f t="shared" si="22"/>
        <v>8991.0184960796814</v>
      </c>
      <c r="W750">
        <f t="shared" si="23"/>
        <v>2474387.1890087826</v>
      </c>
    </row>
    <row r="751" spans="1:23">
      <c r="A751">
        <v>136</v>
      </c>
      <c r="B751">
        <v>27</v>
      </c>
      <c r="C751">
        <v>1</v>
      </c>
      <c r="D751" t="s">
        <v>11</v>
      </c>
      <c r="E751">
        <v>2</v>
      </c>
      <c r="F751">
        <v>0</v>
      </c>
      <c r="G751">
        <v>0</v>
      </c>
      <c r="H751" t="s">
        <v>12</v>
      </c>
      <c r="I751" t="s">
        <v>26</v>
      </c>
      <c r="J751" t="s">
        <v>13</v>
      </c>
      <c r="K751">
        <v>8613</v>
      </c>
      <c r="L751">
        <v>27</v>
      </c>
      <c r="M751" t="s">
        <v>23</v>
      </c>
      <c r="N751" t="s">
        <v>16</v>
      </c>
      <c r="V751">
        <f t="shared" si="22"/>
        <v>4163.2300511812418</v>
      </c>
      <c r="W751">
        <f t="shared" si="23"/>
        <v>19800452.597410493</v>
      </c>
    </row>
    <row r="752" spans="1:23">
      <c r="A752">
        <v>616</v>
      </c>
      <c r="B752">
        <v>27</v>
      </c>
      <c r="C752">
        <v>1</v>
      </c>
      <c r="D752" t="s">
        <v>11</v>
      </c>
      <c r="E752">
        <v>3</v>
      </c>
      <c r="F752">
        <v>1</v>
      </c>
      <c r="G752">
        <v>0</v>
      </c>
      <c r="H752" t="s">
        <v>21</v>
      </c>
      <c r="I752" t="s">
        <v>13</v>
      </c>
      <c r="J752" t="s">
        <v>18</v>
      </c>
      <c r="K752">
        <v>9157</v>
      </c>
      <c r="L752">
        <v>60</v>
      </c>
      <c r="M752" t="s">
        <v>15</v>
      </c>
      <c r="N752" t="s">
        <v>16</v>
      </c>
      <c r="V752">
        <f t="shared" si="22"/>
        <v>8991.0184960796814</v>
      </c>
      <c r="W752">
        <f t="shared" si="23"/>
        <v>27549.859643650729</v>
      </c>
    </row>
    <row r="753" spans="1:23">
      <c r="A753">
        <v>505</v>
      </c>
      <c r="B753">
        <v>27</v>
      </c>
      <c r="C753">
        <v>1</v>
      </c>
      <c r="D753" t="s">
        <v>11</v>
      </c>
      <c r="E753">
        <v>1</v>
      </c>
      <c r="F753">
        <v>0</v>
      </c>
      <c r="G753">
        <v>0</v>
      </c>
      <c r="H753" t="s">
        <v>12</v>
      </c>
      <c r="I753" t="s">
        <v>13</v>
      </c>
      <c r="J753" t="s">
        <v>13</v>
      </c>
      <c r="K753">
        <v>1309</v>
      </c>
      <c r="L753">
        <v>10</v>
      </c>
      <c r="M753" t="s">
        <v>23</v>
      </c>
      <c r="N753" t="s">
        <v>19</v>
      </c>
      <c r="V753">
        <f t="shared" si="22"/>
        <v>1676.187518960834</v>
      </c>
      <c r="W753">
        <f t="shared" si="23"/>
        <v>134826.67408061287</v>
      </c>
    </row>
    <row r="754" spans="1:23">
      <c r="A754">
        <v>878</v>
      </c>
      <c r="B754">
        <v>27</v>
      </c>
      <c r="C754">
        <v>1</v>
      </c>
      <c r="D754" t="s">
        <v>11</v>
      </c>
      <c r="E754">
        <v>3</v>
      </c>
      <c r="F754">
        <v>1</v>
      </c>
      <c r="G754">
        <v>0</v>
      </c>
      <c r="H754" t="s">
        <v>21</v>
      </c>
      <c r="I754" t="s">
        <v>14</v>
      </c>
      <c r="J754" t="s">
        <v>14</v>
      </c>
      <c r="K754">
        <v>1422</v>
      </c>
      <c r="L754">
        <v>9</v>
      </c>
      <c r="M754" t="s">
        <v>23</v>
      </c>
      <c r="N754" t="s">
        <v>19</v>
      </c>
      <c r="V754">
        <f t="shared" si="22"/>
        <v>1529.8908994184571</v>
      </c>
      <c r="W754">
        <f t="shared" si="23"/>
        <v>11640.446177323634</v>
      </c>
    </row>
    <row r="755" spans="1:23">
      <c r="A755">
        <v>578</v>
      </c>
      <c r="B755">
        <v>27</v>
      </c>
      <c r="C755">
        <v>1</v>
      </c>
      <c r="D755" t="s">
        <v>11</v>
      </c>
      <c r="E755">
        <v>2</v>
      </c>
      <c r="F755">
        <v>0</v>
      </c>
      <c r="G755">
        <v>0</v>
      </c>
      <c r="H755" t="s">
        <v>12</v>
      </c>
      <c r="I755" t="s">
        <v>14</v>
      </c>
      <c r="J755" t="s">
        <v>18</v>
      </c>
      <c r="K755">
        <v>2820</v>
      </c>
      <c r="L755">
        <v>36</v>
      </c>
      <c r="M755" t="s">
        <v>23</v>
      </c>
      <c r="N755" t="s">
        <v>19</v>
      </c>
      <c r="V755">
        <f t="shared" si="22"/>
        <v>5479.899627062634</v>
      </c>
      <c r="W755">
        <f t="shared" si="23"/>
        <v>7075066.0260479394</v>
      </c>
    </row>
    <row r="756" spans="1:23">
      <c r="A756">
        <v>558</v>
      </c>
      <c r="B756">
        <v>27</v>
      </c>
      <c r="C756">
        <v>1</v>
      </c>
      <c r="D756" t="s">
        <v>11</v>
      </c>
      <c r="E756">
        <v>2</v>
      </c>
      <c r="F756">
        <v>0</v>
      </c>
      <c r="G756">
        <v>0</v>
      </c>
      <c r="H756" t="s">
        <v>12</v>
      </c>
      <c r="I756" t="s">
        <v>14</v>
      </c>
      <c r="J756" t="s">
        <v>14</v>
      </c>
      <c r="K756">
        <v>3552</v>
      </c>
      <c r="L756">
        <v>24</v>
      </c>
      <c r="M756" t="s">
        <v>22</v>
      </c>
      <c r="N756" t="s">
        <v>19</v>
      </c>
      <c r="V756">
        <f t="shared" si="22"/>
        <v>3724.3401925541111</v>
      </c>
      <c r="W756">
        <f t="shared" si="23"/>
        <v>29701.141969588101</v>
      </c>
    </row>
    <row r="757" spans="1:23">
      <c r="A757">
        <v>789</v>
      </c>
      <c r="B757">
        <v>27</v>
      </c>
      <c r="C757">
        <v>1</v>
      </c>
      <c r="D757" t="s">
        <v>11</v>
      </c>
      <c r="E757">
        <v>2</v>
      </c>
      <c r="F757">
        <v>0</v>
      </c>
      <c r="G757">
        <v>0</v>
      </c>
      <c r="H757" t="s">
        <v>12</v>
      </c>
      <c r="I757" t="s">
        <v>14</v>
      </c>
      <c r="J757" t="s">
        <v>14</v>
      </c>
      <c r="K757">
        <v>5998</v>
      </c>
      <c r="L757">
        <v>40</v>
      </c>
      <c r="M757" t="s">
        <v>20</v>
      </c>
      <c r="N757" t="s">
        <v>19</v>
      </c>
      <c r="V757">
        <f t="shared" si="22"/>
        <v>6065.0861052321416</v>
      </c>
      <c r="W757">
        <f t="shared" si="23"/>
        <v>4500.5455152179711</v>
      </c>
    </row>
    <row r="758" spans="1:23">
      <c r="A758">
        <v>645</v>
      </c>
      <c r="B758">
        <v>27</v>
      </c>
      <c r="C758">
        <v>1</v>
      </c>
      <c r="D758" t="s">
        <v>11</v>
      </c>
      <c r="E758">
        <v>2</v>
      </c>
      <c r="F758">
        <v>0</v>
      </c>
      <c r="G758">
        <v>1</v>
      </c>
      <c r="H758" t="s">
        <v>25</v>
      </c>
      <c r="I758" t="s">
        <v>13</v>
      </c>
      <c r="J758" t="s">
        <v>13</v>
      </c>
      <c r="K758">
        <v>7980</v>
      </c>
      <c r="L758">
        <v>36</v>
      </c>
      <c r="M758" t="s">
        <v>27</v>
      </c>
      <c r="N758" t="s">
        <v>19</v>
      </c>
      <c r="V758">
        <f t="shared" si="22"/>
        <v>5479.899627062634</v>
      </c>
      <c r="W758">
        <f t="shared" si="23"/>
        <v>6250501.8747615572</v>
      </c>
    </row>
    <row r="759" spans="1:23">
      <c r="A759">
        <v>402</v>
      </c>
      <c r="B759">
        <v>27</v>
      </c>
      <c r="C759">
        <v>1</v>
      </c>
      <c r="D759" t="s">
        <v>11</v>
      </c>
      <c r="E759">
        <v>2</v>
      </c>
      <c r="F759">
        <v>0</v>
      </c>
      <c r="G759">
        <v>0</v>
      </c>
      <c r="H759" t="s">
        <v>12</v>
      </c>
      <c r="I759" t="s">
        <v>14</v>
      </c>
      <c r="J759" t="s">
        <v>13</v>
      </c>
      <c r="K759">
        <v>8648</v>
      </c>
      <c r="L759">
        <v>24</v>
      </c>
      <c r="M759" t="s">
        <v>27</v>
      </c>
      <c r="N759" t="s">
        <v>19</v>
      </c>
      <c r="V759">
        <f t="shared" si="22"/>
        <v>3724.3401925541111</v>
      </c>
      <c r="W759">
        <f t="shared" si="23"/>
        <v>24242425.899458088</v>
      </c>
    </row>
    <row r="760" spans="1:23">
      <c r="A760">
        <v>226</v>
      </c>
      <c r="B760">
        <v>27</v>
      </c>
      <c r="C760">
        <v>1</v>
      </c>
      <c r="D760" t="s">
        <v>11</v>
      </c>
      <c r="E760">
        <v>2</v>
      </c>
      <c r="F760">
        <v>0</v>
      </c>
      <c r="G760">
        <v>0</v>
      </c>
      <c r="H760" t="s">
        <v>12</v>
      </c>
      <c r="I760" t="s">
        <v>26</v>
      </c>
      <c r="J760" t="s">
        <v>18</v>
      </c>
      <c r="K760">
        <v>10961</v>
      </c>
      <c r="L760">
        <v>48</v>
      </c>
      <c r="M760" t="s">
        <v>15</v>
      </c>
      <c r="N760" t="s">
        <v>19</v>
      </c>
      <c r="V760">
        <f t="shared" si="22"/>
        <v>7235.4590615711577</v>
      </c>
      <c r="W760">
        <f t="shared" si="23"/>
        <v>13879655.283909259</v>
      </c>
    </row>
    <row r="761" spans="1:23">
      <c r="A761">
        <v>714</v>
      </c>
      <c r="B761">
        <v>27</v>
      </c>
      <c r="C761">
        <v>1</v>
      </c>
      <c r="D761" t="s">
        <v>11</v>
      </c>
      <c r="E761">
        <v>3</v>
      </c>
      <c r="F761">
        <v>0</v>
      </c>
      <c r="G761">
        <v>0</v>
      </c>
      <c r="H761" t="s">
        <v>12</v>
      </c>
      <c r="I761" t="s">
        <v>14</v>
      </c>
      <c r="J761" t="s">
        <v>18</v>
      </c>
      <c r="K761">
        <v>14027</v>
      </c>
      <c r="L761">
        <v>60</v>
      </c>
      <c r="M761" t="s">
        <v>23</v>
      </c>
      <c r="N761" t="s">
        <v>19</v>
      </c>
      <c r="V761">
        <f t="shared" si="22"/>
        <v>8991.0184960796814</v>
      </c>
      <c r="W761">
        <f t="shared" si="23"/>
        <v>25361109.707827553</v>
      </c>
    </row>
    <row r="762" spans="1:23">
      <c r="A762">
        <v>171</v>
      </c>
      <c r="B762">
        <v>26</v>
      </c>
      <c r="C762">
        <v>0</v>
      </c>
      <c r="D762" t="s">
        <v>17</v>
      </c>
      <c r="E762">
        <v>2</v>
      </c>
      <c r="F762">
        <v>0</v>
      </c>
      <c r="G762">
        <v>0</v>
      </c>
      <c r="H762" t="s">
        <v>12</v>
      </c>
      <c r="I762" t="s">
        <v>14</v>
      </c>
      <c r="J762" t="s">
        <v>13</v>
      </c>
      <c r="K762">
        <v>763</v>
      </c>
      <c r="L762">
        <v>12</v>
      </c>
      <c r="M762" t="s">
        <v>22</v>
      </c>
      <c r="N762" t="s">
        <v>16</v>
      </c>
      <c r="V762">
        <f t="shared" si="22"/>
        <v>1968.7807580455881</v>
      </c>
      <c r="W762">
        <f t="shared" si="23"/>
        <v>1453907.2364729929</v>
      </c>
    </row>
    <row r="763" spans="1:23">
      <c r="A763">
        <v>524</v>
      </c>
      <c r="B763">
        <v>26</v>
      </c>
      <c r="C763">
        <v>0</v>
      </c>
      <c r="D763" t="s">
        <v>17</v>
      </c>
      <c r="E763">
        <v>1</v>
      </c>
      <c r="F763">
        <v>0</v>
      </c>
      <c r="G763">
        <v>0</v>
      </c>
      <c r="H763" t="s">
        <v>12</v>
      </c>
      <c r="I763" t="s">
        <v>14</v>
      </c>
      <c r="J763" t="s">
        <v>18</v>
      </c>
      <c r="K763">
        <v>1113</v>
      </c>
      <c r="L763">
        <v>18</v>
      </c>
      <c r="M763" t="s">
        <v>15</v>
      </c>
      <c r="N763" t="s">
        <v>16</v>
      </c>
      <c r="V763">
        <f t="shared" si="22"/>
        <v>2846.5604752998493</v>
      </c>
      <c r="W763">
        <f t="shared" si="23"/>
        <v>3005231.9215218392</v>
      </c>
    </row>
    <row r="764" spans="1:23">
      <c r="A764">
        <v>582</v>
      </c>
      <c r="B764">
        <v>26</v>
      </c>
      <c r="C764">
        <v>0</v>
      </c>
      <c r="D764" t="s">
        <v>17</v>
      </c>
      <c r="E764">
        <v>2</v>
      </c>
      <c r="F764">
        <v>0</v>
      </c>
      <c r="G764">
        <v>1</v>
      </c>
      <c r="H764" t="s">
        <v>25</v>
      </c>
      <c r="I764" t="s">
        <v>14</v>
      </c>
      <c r="J764" t="s">
        <v>13</v>
      </c>
      <c r="K764">
        <v>1388</v>
      </c>
      <c r="L764">
        <v>9</v>
      </c>
      <c r="M764" t="s">
        <v>22</v>
      </c>
      <c r="N764" t="s">
        <v>16</v>
      </c>
      <c r="V764">
        <f t="shared" si="22"/>
        <v>1529.8908994184571</v>
      </c>
      <c r="W764">
        <f t="shared" si="23"/>
        <v>20133.02733777872</v>
      </c>
    </row>
    <row r="765" spans="1:23">
      <c r="A765">
        <v>679</v>
      </c>
      <c r="B765">
        <v>26</v>
      </c>
      <c r="C765">
        <v>0</v>
      </c>
      <c r="D765" t="s">
        <v>17</v>
      </c>
      <c r="E765">
        <v>2</v>
      </c>
      <c r="F765">
        <v>0</v>
      </c>
      <c r="G765">
        <v>0</v>
      </c>
      <c r="H765" t="s">
        <v>12</v>
      </c>
      <c r="I765" t="s">
        <v>14</v>
      </c>
      <c r="J765" t="s">
        <v>13</v>
      </c>
      <c r="K765">
        <v>1453</v>
      </c>
      <c r="L765">
        <v>18</v>
      </c>
      <c r="M765" t="s">
        <v>15</v>
      </c>
      <c r="N765" t="s">
        <v>16</v>
      </c>
      <c r="O765">
        <v>1</v>
      </c>
      <c r="V765">
        <f t="shared" si="22"/>
        <v>2846.5604752998493</v>
      </c>
      <c r="W765">
        <f t="shared" si="23"/>
        <v>1942010.7983179418</v>
      </c>
    </row>
    <row r="766" spans="1:23">
      <c r="A766">
        <v>965</v>
      </c>
      <c r="B766">
        <v>26</v>
      </c>
      <c r="C766">
        <v>0</v>
      </c>
      <c r="D766" t="s">
        <v>17</v>
      </c>
      <c r="E766">
        <v>2</v>
      </c>
      <c r="F766">
        <v>0</v>
      </c>
      <c r="G766">
        <v>0</v>
      </c>
      <c r="H766" t="s">
        <v>12</v>
      </c>
      <c r="I766" t="s">
        <v>13</v>
      </c>
      <c r="J766" t="s">
        <v>18</v>
      </c>
      <c r="K766">
        <v>1715</v>
      </c>
      <c r="L766">
        <v>30</v>
      </c>
      <c r="M766" t="s">
        <v>15</v>
      </c>
      <c r="N766" t="s">
        <v>16</v>
      </c>
      <c r="V766">
        <f t="shared" si="22"/>
        <v>4602.1199098083725</v>
      </c>
      <c r="W766">
        <f t="shared" si="23"/>
        <v>8335461.3736119056</v>
      </c>
    </row>
    <row r="767" spans="1:23">
      <c r="A767">
        <v>276</v>
      </c>
      <c r="B767">
        <v>26</v>
      </c>
      <c r="C767">
        <v>0</v>
      </c>
      <c r="D767" t="s">
        <v>17</v>
      </c>
      <c r="E767">
        <v>2</v>
      </c>
      <c r="F767">
        <v>0</v>
      </c>
      <c r="G767">
        <v>0</v>
      </c>
      <c r="H767" t="s">
        <v>12</v>
      </c>
      <c r="I767" t="s">
        <v>14</v>
      </c>
      <c r="J767" t="s">
        <v>13</v>
      </c>
      <c r="K767">
        <v>2404</v>
      </c>
      <c r="L767">
        <v>18</v>
      </c>
      <c r="M767" t="s">
        <v>15</v>
      </c>
      <c r="N767" t="s">
        <v>16</v>
      </c>
      <c r="V767">
        <f t="shared" si="22"/>
        <v>2846.5604752998493</v>
      </c>
      <c r="W767">
        <f t="shared" si="23"/>
        <v>195859.77429762849</v>
      </c>
    </row>
    <row r="768" spans="1:23">
      <c r="A768">
        <v>468</v>
      </c>
      <c r="B768">
        <v>26</v>
      </c>
      <c r="C768">
        <v>0</v>
      </c>
      <c r="D768" t="s">
        <v>17</v>
      </c>
      <c r="E768">
        <v>2</v>
      </c>
      <c r="F768">
        <v>0</v>
      </c>
      <c r="G768">
        <v>0</v>
      </c>
      <c r="H768" t="s">
        <v>12</v>
      </c>
      <c r="I768" t="s">
        <v>14</v>
      </c>
      <c r="J768" t="s">
        <v>13</v>
      </c>
      <c r="K768">
        <v>2764</v>
      </c>
      <c r="L768">
        <v>33</v>
      </c>
      <c r="M768" t="s">
        <v>27</v>
      </c>
      <c r="N768" t="s">
        <v>16</v>
      </c>
      <c r="O768">
        <v>1</v>
      </c>
      <c r="V768">
        <f t="shared" si="22"/>
        <v>5041.0097684355032</v>
      </c>
      <c r="W768">
        <f t="shared" si="23"/>
        <v>5184773.4855507044</v>
      </c>
    </row>
    <row r="769" spans="1:23">
      <c r="A769">
        <v>770</v>
      </c>
      <c r="B769">
        <v>26</v>
      </c>
      <c r="C769">
        <v>0</v>
      </c>
      <c r="D769" t="s">
        <v>17</v>
      </c>
      <c r="E769">
        <v>2</v>
      </c>
      <c r="F769">
        <v>0</v>
      </c>
      <c r="G769">
        <v>1</v>
      </c>
      <c r="H769" t="s">
        <v>25</v>
      </c>
      <c r="I769" t="s">
        <v>13</v>
      </c>
      <c r="J769" t="s">
        <v>14</v>
      </c>
      <c r="K769">
        <v>2812</v>
      </c>
      <c r="L769">
        <v>24</v>
      </c>
      <c r="M769" t="s">
        <v>23</v>
      </c>
      <c r="N769" t="s">
        <v>16</v>
      </c>
      <c r="V769">
        <f t="shared" si="22"/>
        <v>3724.3401925541111</v>
      </c>
      <c r="W769">
        <f t="shared" si="23"/>
        <v>832364.62694967259</v>
      </c>
    </row>
    <row r="770" spans="1:23">
      <c r="A770">
        <v>64</v>
      </c>
      <c r="B770">
        <v>26</v>
      </c>
      <c r="C770">
        <v>0</v>
      </c>
      <c r="D770" t="s">
        <v>17</v>
      </c>
      <c r="E770">
        <v>2</v>
      </c>
      <c r="F770">
        <v>0</v>
      </c>
      <c r="G770">
        <v>0</v>
      </c>
      <c r="H770" t="s">
        <v>12</v>
      </c>
      <c r="I770" t="s">
        <v>14</v>
      </c>
      <c r="J770" t="s">
        <v>13</v>
      </c>
      <c r="K770">
        <v>3181</v>
      </c>
      <c r="L770">
        <v>24</v>
      </c>
      <c r="M770" t="s">
        <v>15</v>
      </c>
      <c r="N770" t="s">
        <v>16</v>
      </c>
      <c r="V770">
        <f t="shared" si="22"/>
        <v>3724.3401925541111</v>
      </c>
      <c r="W770">
        <f t="shared" si="23"/>
        <v>295218.56484473858</v>
      </c>
    </row>
    <row r="771" spans="1:23">
      <c r="A771">
        <v>341</v>
      </c>
      <c r="B771">
        <v>26</v>
      </c>
      <c r="C771">
        <v>0</v>
      </c>
      <c r="D771" t="s">
        <v>17</v>
      </c>
      <c r="E771">
        <v>1</v>
      </c>
      <c r="F771">
        <v>0</v>
      </c>
      <c r="G771">
        <v>1</v>
      </c>
      <c r="H771" t="s">
        <v>25</v>
      </c>
      <c r="I771" t="s">
        <v>14</v>
      </c>
      <c r="J771" t="s">
        <v>14</v>
      </c>
      <c r="K771">
        <v>3599</v>
      </c>
      <c r="L771">
        <v>21</v>
      </c>
      <c r="M771" t="s">
        <v>22</v>
      </c>
      <c r="N771" t="s">
        <v>16</v>
      </c>
      <c r="V771">
        <f t="shared" ref="V771:V834" si="24">T$10+L771*U$10</f>
        <v>3285.45033392698</v>
      </c>
      <c r="W771">
        <f t="shared" ref="W771:W834" si="25">(V771-K771)^2</f>
        <v>98313.393094502375</v>
      </c>
    </row>
    <row r="772" spans="1:23">
      <c r="A772">
        <v>312</v>
      </c>
      <c r="B772">
        <v>26</v>
      </c>
      <c r="C772">
        <v>0</v>
      </c>
      <c r="D772" t="s">
        <v>17</v>
      </c>
      <c r="E772">
        <v>2</v>
      </c>
      <c r="F772">
        <v>0</v>
      </c>
      <c r="G772">
        <v>0</v>
      </c>
      <c r="H772" t="s">
        <v>12</v>
      </c>
      <c r="I772" t="s">
        <v>14</v>
      </c>
      <c r="J772" t="s">
        <v>26</v>
      </c>
      <c r="K772">
        <v>3749</v>
      </c>
      <c r="L772">
        <v>24</v>
      </c>
      <c r="M772" t="s">
        <v>22</v>
      </c>
      <c r="N772" t="s">
        <v>16</v>
      </c>
      <c r="V772">
        <f t="shared" si="24"/>
        <v>3724.3401925541111</v>
      </c>
      <c r="W772">
        <f t="shared" si="25"/>
        <v>608.10610326831636</v>
      </c>
    </row>
    <row r="773" spans="1:23">
      <c r="A773">
        <v>675</v>
      </c>
      <c r="B773">
        <v>26</v>
      </c>
      <c r="C773">
        <v>0</v>
      </c>
      <c r="D773" t="s">
        <v>17</v>
      </c>
      <c r="E773">
        <v>3</v>
      </c>
      <c r="F773">
        <v>0</v>
      </c>
      <c r="G773">
        <v>1</v>
      </c>
      <c r="H773" t="s">
        <v>25</v>
      </c>
      <c r="I773" t="s">
        <v>14</v>
      </c>
      <c r="J773" t="s">
        <v>13</v>
      </c>
      <c r="K773">
        <v>4530</v>
      </c>
      <c r="L773">
        <v>30</v>
      </c>
      <c r="M773" t="s">
        <v>15</v>
      </c>
      <c r="N773" t="s">
        <v>16</v>
      </c>
      <c r="V773">
        <f t="shared" si="24"/>
        <v>4602.1199098083725</v>
      </c>
      <c r="W773">
        <f t="shared" si="25"/>
        <v>5201.2813907677901</v>
      </c>
    </row>
    <row r="774" spans="1:23">
      <c r="A774">
        <v>572</v>
      </c>
      <c r="B774">
        <v>26</v>
      </c>
      <c r="C774">
        <v>0</v>
      </c>
      <c r="D774" t="s">
        <v>17</v>
      </c>
      <c r="E774">
        <v>3</v>
      </c>
      <c r="F774">
        <v>0</v>
      </c>
      <c r="G774">
        <v>1</v>
      </c>
      <c r="H774" t="s">
        <v>25</v>
      </c>
      <c r="I774" t="s">
        <v>13</v>
      </c>
      <c r="J774" t="s">
        <v>13</v>
      </c>
      <c r="K774">
        <v>5433</v>
      </c>
      <c r="L774">
        <v>24</v>
      </c>
      <c r="M774" t="s">
        <v>23</v>
      </c>
      <c r="N774" t="s">
        <v>16</v>
      </c>
      <c r="V774">
        <f t="shared" si="24"/>
        <v>3724.3401925541111</v>
      </c>
      <c r="W774">
        <f t="shared" si="25"/>
        <v>2919518.3375810222</v>
      </c>
    </row>
    <row r="775" spans="1:23">
      <c r="A775">
        <v>439</v>
      </c>
      <c r="B775">
        <v>26</v>
      </c>
      <c r="C775">
        <v>0</v>
      </c>
      <c r="D775" t="s">
        <v>17</v>
      </c>
      <c r="E775">
        <v>0</v>
      </c>
      <c r="F775">
        <v>0</v>
      </c>
      <c r="G775">
        <v>0</v>
      </c>
      <c r="H775" t="s">
        <v>12</v>
      </c>
      <c r="I775" t="s">
        <v>14</v>
      </c>
      <c r="J775" t="s">
        <v>26</v>
      </c>
      <c r="K775">
        <v>609</v>
      </c>
      <c r="L775">
        <v>12</v>
      </c>
      <c r="M775" t="s">
        <v>27</v>
      </c>
      <c r="N775" t="s">
        <v>19</v>
      </c>
      <c r="V775">
        <f t="shared" si="24"/>
        <v>1968.7807580455881</v>
      </c>
      <c r="W775">
        <f t="shared" si="25"/>
        <v>1849003.709951034</v>
      </c>
    </row>
    <row r="776" spans="1:23">
      <c r="A776">
        <v>647</v>
      </c>
      <c r="B776">
        <v>26</v>
      </c>
      <c r="C776">
        <v>0</v>
      </c>
      <c r="D776" t="s">
        <v>17</v>
      </c>
      <c r="E776">
        <v>2</v>
      </c>
      <c r="F776">
        <v>0</v>
      </c>
      <c r="G776">
        <v>0</v>
      </c>
      <c r="H776" t="s">
        <v>12</v>
      </c>
      <c r="I776" t="s">
        <v>24</v>
      </c>
      <c r="J776" t="s">
        <v>13</v>
      </c>
      <c r="K776">
        <v>1386</v>
      </c>
      <c r="L776">
        <v>12</v>
      </c>
      <c r="M776" t="s">
        <v>23</v>
      </c>
      <c r="N776" t="s">
        <v>19</v>
      </c>
      <c r="V776">
        <f t="shared" si="24"/>
        <v>1968.7807580455881</v>
      </c>
      <c r="W776">
        <f t="shared" si="25"/>
        <v>339633.41194819025</v>
      </c>
    </row>
    <row r="777" spans="1:23">
      <c r="A777">
        <v>809</v>
      </c>
      <c r="B777">
        <v>26</v>
      </c>
      <c r="C777">
        <v>0</v>
      </c>
      <c r="D777" t="s">
        <v>17</v>
      </c>
      <c r="E777">
        <v>0</v>
      </c>
      <c r="F777">
        <v>0</v>
      </c>
      <c r="G777">
        <v>1</v>
      </c>
      <c r="H777" t="s">
        <v>25</v>
      </c>
      <c r="I777" t="s">
        <v>14</v>
      </c>
      <c r="J777" t="s">
        <v>18</v>
      </c>
      <c r="K777">
        <v>1778</v>
      </c>
      <c r="L777">
        <v>15</v>
      </c>
      <c r="M777" t="s">
        <v>23</v>
      </c>
      <c r="N777" t="s">
        <v>19</v>
      </c>
      <c r="V777">
        <f t="shared" si="24"/>
        <v>2407.6706166727186</v>
      </c>
      <c r="W777">
        <f t="shared" si="25"/>
        <v>396485.08550100168</v>
      </c>
    </row>
    <row r="778" spans="1:23">
      <c r="A778">
        <v>475</v>
      </c>
      <c r="B778">
        <v>26</v>
      </c>
      <c r="C778">
        <v>0</v>
      </c>
      <c r="D778" t="s">
        <v>17</v>
      </c>
      <c r="E778">
        <v>2</v>
      </c>
      <c r="F778">
        <v>0</v>
      </c>
      <c r="G778">
        <v>1</v>
      </c>
      <c r="H778" t="s">
        <v>25</v>
      </c>
      <c r="I778" t="s">
        <v>14</v>
      </c>
      <c r="J778" t="s">
        <v>14</v>
      </c>
      <c r="K778">
        <v>3114</v>
      </c>
      <c r="L778">
        <v>18</v>
      </c>
      <c r="M778" t="s">
        <v>22</v>
      </c>
      <c r="N778" t="s">
        <v>19</v>
      </c>
      <c r="V778">
        <f t="shared" si="24"/>
        <v>2846.5604752998493</v>
      </c>
      <c r="W778">
        <f t="shared" si="25"/>
        <v>71523.899371842534</v>
      </c>
    </row>
    <row r="779" spans="1:23">
      <c r="A779">
        <v>739</v>
      </c>
      <c r="B779">
        <v>26</v>
      </c>
      <c r="C779">
        <v>0</v>
      </c>
      <c r="D779" t="s">
        <v>17</v>
      </c>
      <c r="E779">
        <v>1</v>
      </c>
      <c r="F779">
        <v>0</v>
      </c>
      <c r="G779">
        <v>1</v>
      </c>
      <c r="H779" t="s">
        <v>25</v>
      </c>
      <c r="I779" t="s">
        <v>18</v>
      </c>
      <c r="J779" t="s">
        <v>18</v>
      </c>
      <c r="K779">
        <v>4280</v>
      </c>
      <c r="L779">
        <v>30</v>
      </c>
      <c r="M779" t="s">
        <v>27</v>
      </c>
      <c r="N779" t="s">
        <v>19</v>
      </c>
      <c r="V779">
        <f t="shared" si="24"/>
        <v>4602.1199098083725</v>
      </c>
      <c r="W779">
        <f t="shared" si="25"/>
        <v>103761.23629495405</v>
      </c>
    </row>
    <row r="780" spans="1:23">
      <c r="A780">
        <v>295</v>
      </c>
      <c r="B780">
        <v>26</v>
      </c>
      <c r="C780">
        <v>0</v>
      </c>
      <c r="D780" t="s">
        <v>17</v>
      </c>
      <c r="E780">
        <v>2</v>
      </c>
      <c r="F780">
        <v>0</v>
      </c>
      <c r="G780">
        <v>0</v>
      </c>
      <c r="H780" t="s">
        <v>12</v>
      </c>
      <c r="I780" t="s">
        <v>14</v>
      </c>
      <c r="J780" t="s">
        <v>18</v>
      </c>
      <c r="K780">
        <v>9960</v>
      </c>
      <c r="L780">
        <v>48</v>
      </c>
      <c r="M780" t="s">
        <v>22</v>
      </c>
      <c r="N780" t="s">
        <v>19</v>
      </c>
      <c r="V780">
        <f t="shared" si="24"/>
        <v>7235.4590615711577</v>
      </c>
      <c r="W780">
        <f t="shared" si="25"/>
        <v>7423123.3251747163</v>
      </c>
    </row>
    <row r="781" spans="1:23">
      <c r="A781">
        <v>953</v>
      </c>
      <c r="B781">
        <v>26</v>
      </c>
      <c r="C781">
        <v>0</v>
      </c>
      <c r="D781" t="s">
        <v>17</v>
      </c>
      <c r="E781">
        <v>3</v>
      </c>
      <c r="F781">
        <v>0</v>
      </c>
      <c r="G781">
        <v>0</v>
      </c>
      <c r="H781" t="s">
        <v>12</v>
      </c>
      <c r="I781" t="s">
        <v>14</v>
      </c>
      <c r="J781" t="s">
        <v>13</v>
      </c>
      <c r="K781">
        <v>10974</v>
      </c>
      <c r="L781">
        <v>36</v>
      </c>
      <c r="M781" t="s">
        <v>22</v>
      </c>
      <c r="N781" t="s">
        <v>19</v>
      </c>
      <c r="V781">
        <f t="shared" si="24"/>
        <v>5479.899627062634</v>
      </c>
      <c r="W781">
        <f t="shared" si="25"/>
        <v>30185138.907910503</v>
      </c>
    </row>
    <row r="782" spans="1:23">
      <c r="A782">
        <v>806</v>
      </c>
      <c r="B782">
        <v>26</v>
      </c>
      <c r="C782">
        <v>1</v>
      </c>
      <c r="D782" t="s">
        <v>11</v>
      </c>
      <c r="E782">
        <v>1</v>
      </c>
      <c r="F782">
        <v>0</v>
      </c>
      <c r="G782">
        <v>0</v>
      </c>
      <c r="H782" t="s">
        <v>12</v>
      </c>
      <c r="I782" t="s">
        <v>14</v>
      </c>
      <c r="J782" t="s">
        <v>18</v>
      </c>
      <c r="K782">
        <v>590</v>
      </c>
      <c r="L782">
        <v>6</v>
      </c>
      <c r="M782" t="s">
        <v>15</v>
      </c>
      <c r="N782" t="s">
        <v>16</v>
      </c>
      <c r="O782">
        <v>1</v>
      </c>
      <c r="V782">
        <f t="shared" si="24"/>
        <v>1091.0010407913264</v>
      </c>
      <c r="W782">
        <f t="shared" si="25"/>
        <v>251002.04287399232</v>
      </c>
    </row>
    <row r="783" spans="1:23">
      <c r="A783">
        <v>220</v>
      </c>
      <c r="B783">
        <v>26</v>
      </c>
      <c r="C783">
        <v>1</v>
      </c>
      <c r="D783" t="s">
        <v>11</v>
      </c>
      <c r="E783">
        <v>1</v>
      </c>
      <c r="F783">
        <v>0</v>
      </c>
      <c r="G783">
        <v>0</v>
      </c>
      <c r="H783" t="s">
        <v>12</v>
      </c>
      <c r="I783" t="s">
        <v>14</v>
      </c>
      <c r="J783" t="s">
        <v>18</v>
      </c>
      <c r="K783">
        <v>625</v>
      </c>
      <c r="L783">
        <v>12</v>
      </c>
      <c r="M783" t="s">
        <v>15</v>
      </c>
      <c r="N783" t="s">
        <v>16</v>
      </c>
      <c r="V783">
        <f t="shared" si="24"/>
        <v>1968.7807580455881</v>
      </c>
      <c r="W783">
        <f t="shared" si="25"/>
        <v>1805746.7256935753</v>
      </c>
    </row>
    <row r="784" spans="1:23">
      <c r="A784">
        <v>55</v>
      </c>
      <c r="B784">
        <v>26</v>
      </c>
      <c r="C784">
        <v>1</v>
      </c>
      <c r="D784" t="s">
        <v>11</v>
      </c>
      <c r="E784">
        <v>1</v>
      </c>
      <c r="F784">
        <v>0</v>
      </c>
      <c r="G784">
        <v>0</v>
      </c>
      <c r="H784" t="s">
        <v>12</v>
      </c>
      <c r="I784" t="s">
        <v>13</v>
      </c>
      <c r="J784" t="s">
        <v>13</v>
      </c>
      <c r="K784">
        <v>783</v>
      </c>
      <c r="L784">
        <v>6</v>
      </c>
      <c r="M784" t="s">
        <v>23</v>
      </c>
      <c r="N784" t="s">
        <v>16</v>
      </c>
      <c r="V784">
        <f t="shared" si="24"/>
        <v>1091.0010407913264</v>
      </c>
      <c r="W784">
        <f t="shared" si="25"/>
        <v>94864.64112854033</v>
      </c>
    </row>
    <row r="785" spans="1:23">
      <c r="A785">
        <v>810</v>
      </c>
      <c r="B785">
        <v>26</v>
      </c>
      <c r="C785">
        <v>1</v>
      </c>
      <c r="D785" t="s">
        <v>11</v>
      </c>
      <c r="E785">
        <v>2</v>
      </c>
      <c r="F785">
        <v>0</v>
      </c>
      <c r="G785">
        <v>0</v>
      </c>
      <c r="H785" t="s">
        <v>12</v>
      </c>
      <c r="I785" t="s">
        <v>14</v>
      </c>
      <c r="J785" t="s">
        <v>18</v>
      </c>
      <c r="K785">
        <v>907</v>
      </c>
      <c r="L785">
        <v>8</v>
      </c>
      <c r="M785" t="s">
        <v>27</v>
      </c>
      <c r="N785" t="s">
        <v>16</v>
      </c>
      <c r="V785">
        <f t="shared" si="24"/>
        <v>1383.5942798760802</v>
      </c>
      <c r="W785">
        <f t="shared" si="25"/>
        <v>227142.10761059949</v>
      </c>
    </row>
    <row r="786" spans="1:23">
      <c r="A786">
        <v>290</v>
      </c>
      <c r="B786">
        <v>26</v>
      </c>
      <c r="C786">
        <v>1</v>
      </c>
      <c r="D786" t="s">
        <v>11</v>
      </c>
      <c r="E786">
        <v>2</v>
      </c>
      <c r="F786">
        <v>0</v>
      </c>
      <c r="G786">
        <v>0</v>
      </c>
      <c r="H786" t="s">
        <v>12</v>
      </c>
      <c r="I786" t="s">
        <v>14</v>
      </c>
      <c r="J786" t="s">
        <v>13</v>
      </c>
      <c r="K786">
        <v>1076</v>
      </c>
      <c r="L786">
        <v>12</v>
      </c>
      <c r="M786" t="s">
        <v>27</v>
      </c>
      <c r="N786" t="s">
        <v>16</v>
      </c>
      <c r="V786">
        <f t="shared" si="24"/>
        <v>1968.7807580455881</v>
      </c>
      <c r="W786">
        <f t="shared" si="25"/>
        <v>797057.48193645489</v>
      </c>
    </row>
    <row r="787" spans="1:23">
      <c r="A787">
        <v>41</v>
      </c>
      <c r="B787">
        <v>26</v>
      </c>
      <c r="C787">
        <v>1</v>
      </c>
      <c r="D787" t="s">
        <v>11</v>
      </c>
      <c r="E787">
        <v>2</v>
      </c>
      <c r="F787">
        <v>0</v>
      </c>
      <c r="G787">
        <v>0</v>
      </c>
      <c r="H787" t="s">
        <v>12</v>
      </c>
      <c r="I787" t="s">
        <v>24</v>
      </c>
      <c r="J787" t="s">
        <v>18</v>
      </c>
      <c r="K787">
        <v>1158</v>
      </c>
      <c r="L787">
        <v>12</v>
      </c>
      <c r="M787" t="s">
        <v>15</v>
      </c>
      <c r="N787" t="s">
        <v>16</v>
      </c>
      <c r="V787">
        <f t="shared" si="24"/>
        <v>1968.7807580455881</v>
      </c>
      <c r="W787">
        <f t="shared" si="25"/>
        <v>657365.43761697842</v>
      </c>
    </row>
    <row r="788" spans="1:23">
      <c r="A788">
        <v>481</v>
      </c>
      <c r="B788">
        <v>26</v>
      </c>
      <c r="C788">
        <v>1</v>
      </c>
      <c r="D788" t="s">
        <v>11</v>
      </c>
      <c r="E788">
        <v>2</v>
      </c>
      <c r="F788">
        <v>0</v>
      </c>
      <c r="G788">
        <v>0</v>
      </c>
      <c r="H788" t="s">
        <v>12</v>
      </c>
      <c r="I788" t="s">
        <v>14</v>
      </c>
      <c r="J788" t="s">
        <v>18</v>
      </c>
      <c r="K788">
        <v>1201</v>
      </c>
      <c r="L788">
        <v>24</v>
      </c>
      <c r="M788" t="s">
        <v>23</v>
      </c>
      <c r="N788" t="s">
        <v>16</v>
      </c>
      <c r="V788">
        <f t="shared" si="24"/>
        <v>3724.3401925541111</v>
      </c>
      <c r="W788">
        <f t="shared" si="25"/>
        <v>6367245.7273590183</v>
      </c>
    </row>
    <row r="789" spans="1:23">
      <c r="A789">
        <v>533</v>
      </c>
      <c r="B789">
        <v>26</v>
      </c>
      <c r="C789">
        <v>1</v>
      </c>
      <c r="D789" t="s">
        <v>11</v>
      </c>
      <c r="E789">
        <v>2</v>
      </c>
      <c r="F789">
        <v>0</v>
      </c>
      <c r="G789">
        <v>0</v>
      </c>
      <c r="H789" t="s">
        <v>12</v>
      </c>
      <c r="I789" t="s">
        <v>18</v>
      </c>
      <c r="J789" t="s">
        <v>13</v>
      </c>
      <c r="K789">
        <v>1311</v>
      </c>
      <c r="L789">
        <v>24</v>
      </c>
      <c r="M789" t="s">
        <v>15</v>
      </c>
      <c r="N789" t="s">
        <v>16</v>
      </c>
      <c r="V789">
        <f t="shared" si="24"/>
        <v>3724.3401925541111</v>
      </c>
      <c r="W789">
        <f t="shared" si="25"/>
        <v>5824210.8849971145</v>
      </c>
    </row>
    <row r="790" spans="1:23">
      <c r="A790">
        <v>383</v>
      </c>
      <c r="B790">
        <v>26</v>
      </c>
      <c r="C790">
        <v>1</v>
      </c>
      <c r="D790" t="s">
        <v>11</v>
      </c>
      <c r="E790">
        <v>2</v>
      </c>
      <c r="F790">
        <v>0</v>
      </c>
      <c r="G790">
        <v>0</v>
      </c>
      <c r="H790" t="s">
        <v>12</v>
      </c>
      <c r="I790" t="s">
        <v>14</v>
      </c>
      <c r="J790" t="s">
        <v>26</v>
      </c>
      <c r="K790">
        <v>1330</v>
      </c>
      <c r="L790">
        <v>12</v>
      </c>
      <c r="M790" t="s">
        <v>23</v>
      </c>
      <c r="N790" t="s">
        <v>16</v>
      </c>
      <c r="V790">
        <f t="shared" si="24"/>
        <v>1968.7807580455881</v>
      </c>
      <c r="W790">
        <f t="shared" si="25"/>
        <v>408040.85684929613</v>
      </c>
    </row>
    <row r="791" spans="1:23">
      <c r="A791">
        <v>872</v>
      </c>
      <c r="B791">
        <v>26</v>
      </c>
      <c r="C791">
        <v>1</v>
      </c>
      <c r="D791" t="s">
        <v>11</v>
      </c>
      <c r="E791">
        <v>2</v>
      </c>
      <c r="F791">
        <v>0</v>
      </c>
      <c r="G791">
        <v>0</v>
      </c>
      <c r="H791" t="s">
        <v>12</v>
      </c>
      <c r="I791" t="s">
        <v>18</v>
      </c>
      <c r="J791" t="s">
        <v>14</v>
      </c>
      <c r="K791">
        <v>1382</v>
      </c>
      <c r="L791">
        <v>24</v>
      </c>
      <c r="M791" t="s">
        <v>27</v>
      </c>
      <c r="N791" t="s">
        <v>16</v>
      </c>
      <c r="V791">
        <f t="shared" si="24"/>
        <v>3724.3401925541111</v>
      </c>
      <c r="W791">
        <f t="shared" si="25"/>
        <v>5486557.5776544306</v>
      </c>
    </row>
    <row r="792" spans="1:23">
      <c r="A792">
        <v>207</v>
      </c>
      <c r="B792">
        <v>26</v>
      </c>
      <c r="C792">
        <v>1</v>
      </c>
      <c r="D792" t="s">
        <v>11</v>
      </c>
      <c r="E792">
        <v>2</v>
      </c>
      <c r="F792">
        <v>0</v>
      </c>
      <c r="G792">
        <v>0</v>
      </c>
      <c r="H792" t="s">
        <v>12</v>
      </c>
      <c r="I792" t="s">
        <v>14</v>
      </c>
      <c r="J792" t="s">
        <v>18</v>
      </c>
      <c r="K792">
        <v>1424</v>
      </c>
      <c r="L792">
        <v>12</v>
      </c>
      <c r="M792" t="s">
        <v>28</v>
      </c>
      <c r="N792" t="s">
        <v>16</v>
      </c>
      <c r="V792">
        <f t="shared" si="24"/>
        <v>1968.7807580455881</v>
      </c>
      <c r="W792">
        <f t="shared" si="25"/>
        <v>296786.07433672558</v>
      </c>
    </row>
    <row r="793" spans="1:23">
      <c r="A793">
        <v>248</v>
      </c>
      <c r="B793">
        <v>26</v>
      </c>
      <c r="C793">
        <v>1</v>
      </c>
      <c r="D793" t="s">
        <v>11</v>
      </c>
      <c r="E793">
        <v>2</v>
      </c>
      <c r="F793">
        <v>0</v>
      </c>
      <c r="G793">
        <v>0</v>
      </c>
      <c r="H793" t="s">
        <v>12</v>
      </c>
      <c r="I793" t="s">
        <v>14</v>
      </c>
      <c r="J793" t="s">
        <v>26</v>
      </c>
      <c r="K793">
        <v>1925</v>
      </c>
      <c r="L793">
        <v>24</v>
      </c>
      <c r="M793" t="s">
        <v>22</v>
      </c>
      <c r="N793" t="s">
        <v>16</v>
      </c>
      <c r="V793">
        <f t="shared" si="24"/>
        <v>3724.3401925541111</v>
      </c>
      <c r="W793">
        <f t="shared" si="25"/>
        <v>3237625.1285406658</v>
      </c>
    </row>
    <row r="794" spans="1:23">
      <c r="A794">
        <v>490</v>
      </c>
      <c r="B794">
        <v>26</v>
      </c>
      <c r="C794">
        <v>1</v>
      </c>
      <c r="D794" t="s">
        <v>11</v>
      </c>
      <c r="E794">
        <v>2</v>
      </c>
      <c r="F794">
        <v>0</v>
      </c>
      <c r="G794">
        <v>0</v>
      </c>
      <c r="H794" t="s">
        <v>12</v>
      </c>
      <c r="I794" t="s">
        <v>14</v>
      </c>
      <c r="J794" t="s">
        <v>13</v>
      </c>
      <c r="K794">
        <v>1934</v>
      </c>
      <c r="L794">
        <v>12</v>
      </c>
      <c r="M794" t="s">
        <v>15</v>
      </c>
      <c r="N794" t="s">
        <v>16</v>
      </c>
      <c r="O794">
        <v>1</v>
      </c>
      <c r="V794">
        <f t="shared" si="24"/>
        <v>1968.7807580455881</v>
      </c>
      <c r="W794">
        <f t="shared" si="25"/>
        <v>1209.7011302257395</v>
      </c>
    </row>
    <row r="795" spans="1:23">
      <c r="A795">
        <v>24</v>
      </c>
      <c r="B795">
        <v>26</v>
      </c>
      <c r="C795">
        <v>1</v>
      </c>
      <c r="D795" t="s">
        <v>11</v>
      </c>
      <c r="E795">
        <v>2</v>
      </c>
      <c r="F795">
        <v>0</v>
      </c>
      <c r="G795">
        <v>0</v>
      </c>
      <c r="H795" t="s">
        <v>12</v>
      </c>
      <c r="I795" t="s">
        <v>13</v>
      </c>
      <c r="J795" t="s">
        <v>13</v>
      </c>
      <c r="K795">
        <v>2069</v>
      </c>
      <c r="L795">
        <v>10</v>
      </c>
      <c r="M795" t="s">
        <v>22</v>
      </c>
      <c r="N795" t="s">
        <v>16</v>
      </c>
      <c r="V795">
        <f t="shared" si="24"/>
        <v>1676.187518960834</v>
      </c>
      <c r="W795">
        <f t="shared" si="25"/>
        <v>154301.6452601451</v>
      </c>
    </row>
    <row r="796" spans="1:23">
      <c r="A796">
        <v>104</v>
      </c>
      <c r="B796">
        <v>26</v>
      </c>
      <c r="C796">
        <v>1</v>
      </c>
      <c r="D796" t="s">
        <v>11</v>
      </c>
      <c r="E796">
        <v>2</v>
      </c>
      <c r="F796">
        <v>0</v>
      </c>
      <c r="G796">
        <v>1</v>
      </c>
      <c r="H796" t="s">
        <v>25</v>
      </c>
      <c r="I796" t="s">
        <v>13</v>
      </c>
      <c r="J796" t="s">
        <v>13</v>
      </c>
      <c r="K796">
        <v>2445</v>
      </c>
      <c r="L796">
        <v>12</v>
      </c>
      <c r="M796" t="s">
        <v>23</v>
      </c>
      <c r="N796" t="s">
        <v>16</v>
      </c>
      <c r="V796">
        <f t="shared" si="24"/>
        <v>1968.7807580455881</v>
      </c>
      <c r="W796">
        <f t="shared" si="25"/>
        <v>226784.76640763474</v>
      </c>
    </row>
    <row r="797" spans="1:23">
      <c r="A797">
        <v>512</v>
      </c>
      <c r="B797">
        <v>26</v>
      </c>
      <c r="C797">
        <v>1</v>
      </c>
      <c r="D797" t="s">
        <v>11</v>
      </c>
      <c r="E797">
        <v>2</v>
      </c>
      <c r="F797">
        <v>0</v>
      </c>
      <c r="G797">
        <v>1</v>
      </c>
      <c r="H797" t="s">
        <v>25</v>
      </c>
      <c r="I797" t="s">
        <v>14</v>
      </c>
      <c r="J797" t="s">
        <v>26</v>
      </c>
      <c r="K797">
        <v>2687</v>
      </c>
      <c r="L797">
        <v>15</v>
      </c>
      <c r="M797" t="s">
        <v>27</v>
      </c>
      <c r="N797" t="s">
        <v>16</v>
      </c>
      <c r="V797">
        <f t="shared" si="24"/>
        <v>2407.6706166727186</v>
      </c>
      <c r="W797">
        <f t="shared" si="25"/>
        <v>78024.904389999341</v>
      </c>
    </row>
    <row r="798" spans="1:23">
      <c r="A798">
        <v>408</v>
      </c>
      <c r="B798">
        <v>26</v>
      </c>
      <c r="C798">
        <v>1</v>
      </c>
      <c r="D798" t="s">
        <v>11</v>
      </c>
      <c r="E798">
        <v>3</v>
      </c>
      <c r="F798">
        <v>0</v>
      </c>
      <c r="G798">
        <v>0</v>
      </c>
      <c r="H798" t="s">
        <v>12</v>
      </c>
      <c r="I798" t="s">
        <v>24</v>
      </c>
      <c r="J798" t="s">
        <v>13</v>
      </c>
      <c r="K798">
        <v>3235</v>
      </c>
      <c r="L798">
        <v>24</v>
      </c>
      <c r="M798" t="s">
        <v>15</v>
      </c>
      <c r="N798" t="s">
        <v>16</v>
      </c>
      <c r="V798">
        <f t="shared" si="24"/>
        <v>3724.3401925541111</v>
      </c>
      <c r="W798">
        <f t="shared" si="25"/>
        <v>239453.82404889454</v>
      </c>
    </row>
    <row r="799" spans="1:23">
      <c r="A799">
        <v>489</v>
      </c>
      <c r="B799">
        <v>26</v>
      </c>
      <c r="C799">
        <v>1</v>
      </c>
      <c r="D799" t="s">
        <v>11</v>
      </c>
      <c r="E799">
        <v>2</v>
      </c>
      <c r="F799">
        <v>0</v>
      </c>
      <c r="G799">
        <v>1</v>
      </c>
      <c r="H799" t="s">
        <v>25</v>
      </c>
      <c r="I799" t="s">
        <v>14</v>
      </c>
      <c r="J799" t="s">
        <v>13</v>
      </c>
      <c r="K799">
        <v>3518</v>
      </c>
      <c r="L799">
        <v>6</v>
      </c>
      <c r="M799" t="s">
        <v>23</v>
      </c>
      <c r="N799" t="s">
        <v>16</v>
      </c>
      <c r="V799">
        <f t="shared" si="24"/>
        <v>1091.0010407913264</v>
      </c>
      <c r="W799">
        <f t="shared" si="25"/>
        <v>5890323.947999985</v>
      </c>
    </row>
    <row r="800" spans="1:23">
      <c r="A800">
        <v>859</v>
      </c>
      <c r="B800">
        <v>26</v>
      </c>
      <c r="C800">
        <v>1</v>
      </c>
      <c r="D800" t="s">
        <v>11</v>
      </c>
      <c r="E800">
        <v>2</v>
      </c>
      <c r="F800">
        <v>0</v>
      </c>
      <c r="G800">
        <v>1</v>
      </c>
      <c r="H800" t="s">
        <v>25</v>
      </c>
      <c r="I800" t="s">
        <v>18</v>
      </c>
      <c r="J800" t="s">
        <v>13</v>
      </c>
      <c r="K800">
        <v>3577</v>
      </c>
      <c r="L800">
        <v>9</v>
      </c>
      <c r="M800" t="s">
        <v>23</v>
      </c>
      <c r="N800" t="s">
        <v>16</v>
      </c>
      <c r="V800">
        <f t="shared" si="24"/>
        <v>1529.8908994184571</v>
      </c>
      <c r="W800">
        <f t="shared" si="25"/>
        <v>4190655.6696837735</v>
      </c>
    </row>
    <row r="801" spans="1:23">
      <c r="A801">
        <v>384</v>
      </c>
      <c r="B801">
        <v>26</v>
      </c>
      <c r="C801">
        <v>1</v>
      </c>
      <c r="D801" t="s">
        <v>11</v>
      </c>
      <c r="E801">
        <v>1</v>
      </c>
      <c r="F801">
        <v>0</v>
      </c>
      <c r="G801">
        <v>0</v>
      </c>
      <c r="H801" t="s">
        <v>12</v>
      </c>
      <c r="I801" t="s">
        <v>18</v>
      </c>
      <c r="J801" t="s">
        <v>13</v>
      </c>
      <c r="K801">
        <v>4272</v>
      </c>
      <c r="L801">
        <v>30</v>
      </c>
      <c r="M801" t="s">
        <v>27</v>
      </c>
      <c r="N801" t="s">
        <v>16</v>
      </c>
      <c r="V801">
        <f t="shared" si="24"/>
        <v>4602.1199098083725</v>
      </c>
      <c r="W801">
        <f t="shared" si="25"/>
        <v>108979.15485188802</v>
      </c>
    </row>
    <row r="802" spans="1:23">
      <c r="A802">
        <v>286</v>
      </c>
      <c r="B802">
        <v>26</v>
      </c>
      <c r="C802">
        <v>1</v>
      </c>
      <c r="D802" t="s">
        <v>11</v>
      </c>
      <c r="E802">
        <v>2</v>
      </c>
      <c r="F802">
        <v>0</v>
      </c>
      <c r="G802">
        <v>0</v>
      </c>
      <c r="H802" t="s">
        <v>12</v>
      </c>
      <c r="I802" t="s">
        <v>14</v>
      </c>
      <c r="J802" t="s">
        <v>14</v>
      </c>
      <c r="K802">
        <v>4788</v>
      </c>
      <c r="L802">
        <v>48</v>
      </c>
      <c r="M802" t="s">
        <v>23</v>
      </c>
      <c r="N802" t="s">
        <v>16</v>
      </c>
      <c r="V802">
        <f t="shared" si="24"/>
        <v>7235.4590615711577</v>
      </c>
      <c r="W802">
        <f t="shared" si="25"/>
        <v>5990055.8580667721</v>
      </c>
    </row>
    <row r="803" spans="1:23">
      <c r="A803">
        <v>202</v>
      </c>
      <c r="B803">
        <v>26</v>
      </c>
      <c r="C803">
        <v>1</v>
      </c>
      <c r="D803" t="s">
        <v>11</v>
      </c>
      <c r="E803">
        <v>2</v>
      </c>
      <c r="F803">
        <v>0</v>
      </c>
      <c r="G803">
        <v>0</v>
      </c>
      <c r="H803" t="s">
        <v>12</v>
      </c>
      <c r="I803" t="s">
        <v>14</v>
      </c>
      <c r="J803" t="s">
        <v>13</v>
      </c>
      <c r="K803">
        <v>5117</v>
      </c>
      <c r="L803">
        <v>27</v>
      </c>
      <c r="M803" t="s">
        <v>27</v>
      </c>
      <c r="N803" t="s">
        <v>16</v>
      </c>
      <c r="V803">
        <f t="shared" si="24"/>
        <v>4163.2300511812418</v>
      </c>
      <c r="W803">
        <f t="shared" si="25"/>
        <v>909677.11526973662</v>
      </c>
    </row>
    <row r="804" spans="1:23">
      <c r="A804">
        <v>748</v>
      </c>
      <c r="B804">
        <v>26</v>
      </c>
      <c r="C804">
        <v>1</v>
      </c>
      <c r="D804" t="s">
        <v>11</v>
      </c>
      <c r="E804">
        <v>2</v>
      </c>
      <c r="F804">
        <v>0</v>
      </c>
      <c r="G804">
        <v>0</v>
      </c>
      <c r="H804" t="s">
        <v>12</v>
      </c>
      <c r="I804" t="s">
        <v>13</v>
      </c>
      <c r="J804" t="s">
        <v>13</v>
      </c>
      <c r="K804">
        <v>5248</v>
      </c>
      <c r="L804">
        <v>21</v>
      </c>
      <c r="M804" t="s">
        <v>23</v>
      </c>
      <c r="N804" t="s">
        <v>16</v>
      </c>
      <c r="V804">
        <f t="shared" si="24"/>
        <v>3285.45033392698</v>
      </c>
      <c r="W804">
        <f t="shared" si="25"/>
        <v>3851601.1918033226</v>
      </c>
    </row>
    <row r="805" spans="1:23">
      <c r="A805">
        <v>510</v>
      </c>
      <c r="B805">
        <v>26</v>
      </c>
      <c r="C805">
        <v>1</v>
      </c>
      <c r="D805" t="s">
        <v>11</v>
      </c>
      <c r="E805">
        <v>2</v>
      </c>
      <c r="F805">
        <v>0</v>
      </c>
      <c r="G805">
        <v>0</v>
      </c>
      <c r="H805" t="s">
        <v>12</v>
      </c>
      <c r="I805" t="s">
        <v>14</v>
      </c>
      <c r="J805" t="s">
        <v>14</v>
      </c>
      <c r="K805">
        <v>759</v>
      </c>
      <c r="L805">
        <v>12</v>
      </c>
      <c r="M805" t="s">
        <v>23</v>
      </c>
      <c r="N805" t="s">
        <v>19</v>
      </c>
      <c r="V805">
        <f t="shared" si="24"/>
        <v>1968.7807580455881</v>
      </c>
      <c r="W805">
        <f t="shared" si="25"/>
        <v>1463569.4825373576</v>
      </c>
    </row>
    <row r="806" spans="1:23">
      <c r="A806">
        <v>819</v>
      </c>
      <c r="B806">
        <v>26</v>
      </c>
      <c r="C806">
        <v>1</v>
      </c>
      <c r="D806" t="s">
        <v>11</v>
      </c>
      <c r="E806">
        <v>2</v>
      </c>
      <c r="F806">
        <v>0</v>
      </c>
      <c r="G806">
        <v>0</v>
      </c>
      <c r="H806" t="s">
        <v>12</v>
      </c>
      <c r="I806" t="s">
        <v>14</v>
      </c>
      <c r="J806" t="s">
        <v>14</v>
      </c>
      <c r="K806">
        <v>1345</v>
      </c>
      <c r="L806">
        <v>18</v>
      </c>
      <c r="M806" t="s">
        <v>15</v>
      </c>
      <c r="N806" t="s">
        <v>19</v>
      </c>
      <c r="V806">
        <f t="shared" si="24"/>
        <v>2846.5604752998493</v>
      </c>
      <c r="W806">
        <f t="shared" si="25"/>
        <v>2254683.8609827091</v>
      </c>
    </row>
    <row r="807" spans="1:23">
      <c r="A807">
        <v>174</v>
      </c>
      <c r="B807">
        <v>26</v>
      </c>
      <c r="C807">
        <v>1</v>
      </c>
      <c r="D807" t="s">
        <v>11</v>
      </c>
      <c r="E807">
        <v>2</v>
      </c>
      <c r="F807">
        <v>0</v>
      </c>
      <c r="G807">
        <v>0</v>
      </c>
      <c r="H807" t="s">
        <v>12</v>
      </c>
      <c r="I807" t="s">
        <v>14</v>
      </c>
      <c r="J807" t="s">
        <v>14</v>
      </c>
      <c r="K807">
        <v>3414</v>
      </c>
      <c r="L807">
        <v>21</v>
      </c>
      <c r="M807" t="s">
        <v>20</v>
      </c>
      <c r="N807" t="s">
        <v>19</v>
      </c>
      <c r="V807">
        <f t="shared" si="24"/>
        <v>3285.45033392698</v>
      </c>
      <c r="W807">
        <f t="shared" si="25"/>
        <v>16525.016647484958</v>
      </c>
    </row>
    <row r="808" spans="1:23">
      <c r="A808">
        <v>230</v>
      </c>
      <c r="B808">
        <v>26</v>
      </c>
      <c r="C808">
        <v>1</v>
      </c>
      <c r="D808" t="s">
        <v>11</v>
      </c>
      <c r="E808">
        <v>2</v>
      </c>
      <c r="F808">
        <v>0</v>
      </c>
      <c r="G808">
        <v>0</v>
      </c>
      <c r="H808" t="s">
        <v>12</v>
      </c>
      <c r="I808" t="s">
        <v>14</v>
      </c>
      <c r="J808" t="s">
        <v>26</v>
      </c>
      <c r="K808">
        <v>4210</v>
      </c>
      <c r="L808">
        <v>36</v>
      </c>
      <c r="M808" t="s">
        <v>15</v>
      </c>
      <c r="N808" t="s">
        <v>19</v>
      </c>
      <c r="V808">
        <f t="shared" si="24"/>
        <v>5479.899627062634</v>
      </c>
      <c r="W808">
        <f t="shared" si="25"/>
        <v>1612645.0628138168</v>
      </c>
    </row>
    <row r="809" spans="1:23">
      <c r="A809">
        <v>639</v>
      </c>
      <c r="B809">
        <v>26</v>
      </c>
      <c r="C809">
        <v>1</v>
      </c>
      <c r="D809" t="s">
        <v>11</v>
      </c>
      <c r="E809">
        <v>2</v>
      </c>
      <c r="F809">
        <v>0</v>
      </c>
      <c r="G809">
        <v>0</v>
      </c>
      <c r="H809" t="s">
        <v>12</v>
      </c>
      <c r="I809" t="s">
        <v>14</v>
      </c>
      <c r="J809" t="s">
        <v>14</v>
      </c>
      <c r="K809">
        <v>4370</v>
      </c>
      <c r="L809">
        <v>42</v>
      </c>
      <c r="M809" t="s">
        <v>15</v>
      </c>
      <c r="N809" t="s">
        <v>19</v>
      </c>
      <c r="V809">
        <f t="shared" si="24"/>
        <v>6357.6793443168954</v>
      </c>
      <c r="W809">
        <f t="shared" si="25"/>
        <v>3950869.1758240429</v>
      </c>
    </row>
    <row r="810" spans="1:23">
      <c r="A810">
        <v>357</v>
      </c>
      <c r="B810">
        <v>26</v>
      </c>
      <c r="C810">
        <v>1</v>
      </c>
      <c r="D810" t="s">
        <v>11</v>
      </c>
      <c r="E810">
        <v>3</v>
      </c>
      <c r="F810">
        <v>0</v>
      </c>
      <c r="G810">
        <v>0</v>
      </c>
      <c r="H810" t="s">
        <v>12</v>
      </c>
      <c r="I810" t="s">
        <v>14</v>
      </c>
      <c r="J810" t="s">
        <v>13</v>
      </c>
      <c r="K810">
        <v>4463</v>
      </c>
      <c r="L810">
        <v>36</v>
      </c>
      <c r="M810" t="s">
        <v>15</v>
      </c>
      <c r="N810" t="s">
        <v>19</v>
      </c>
      <c r="V810">
        <f t="shared" si="24"/>
        <v>5479.899627062634</v>
      </c>
      <c r="W810">
        <f t="shared" si="25"/>
        <v>1034084.851520124</v>
      </c>
    </row>
    <row r="811" spans="1:23">
      <c r="A811">
        <v>983</v>
      </c>
      <c r="B811">
        <v>26</v>
      </c>
      <c r="C811">
        <v>1</v>
      </c>
      <c r="D811" t="s">
        <v>11</v>
      </c>
      <c r="E811">
        <v>2</v>
      </c>
      <c r="F811">
        <v>0</v>
      </c>
      <c r="G811">
        <v>0</v>
      </c>
      <c r="H811" t="s">
        <v>12</v>
      </c>
      <c r="I811" t="s">
        <v>14</v>
      </c>
      <c r="J811" t="s">
        <v>14</v>
      </c>
      <c r="K811">
        <v>8229</v>
      </c>
      <c r="L811">
        <v>36</v>
      </c>
      <c r="M811" t="s">
        <v>23</v>
      </c>
      <c r="N811" t="s">
        <v>19</v>
      </c>
      <c r="V811">
        <f t="shared" si="24"/>
        <v>5479.899627062634</v>
      </c>
      <c r="W811">
        <f t="shared" si="25"/>
        <v>7557552.8604843654</v>
      </c>
    </row>
    <row r="812" spans="1:23">
      <c r="A812">
        <v>708</v>
      </c>
      <c r="B812">
        <v>25</v>
      </c>
      <c r="C812">
        <v>0</v>
      </c>
      <c r="D812" t="s">
        <v>17</v>
      </c>
      <c r="E812">
        <v>2</v>
      </c>
      <c r="F812">
        <v>0</v>
      </c>
      <c r="G812">
        <v>0</v>
      </c>
      <c r="H812" t="s">
        <v>12</v>
      </c>
      <c r="I812" t="s">
        <v>14</v>
      </c>
      <c r="J812" t="s">
        <v>18</v>
      </c>
      <c r="K812">
        <v>1206</v>
      </c>
      <c r="L812">
        <v>9</v>
      </c>
      <c r="M812" t="s">
        <v>15</v>
      </c>
      <c r="N812" t="s">
        <v>16</v>
      </c>
      <c r="V812">
        <f t="shared" si="24"/>
        <v>1529.8908994184571</v>
      </c>
      <c r="W812">
        <f t="shared" si="25"/>
        <v>104905.31472609712</v>
      </c>
    </row>
    <row r="813" spans="1:23">
      <c r="A813">
        <v>382</v>
      </c>
      <c r="B813">
        <v>25</v>
      </c>
      <c r="C813">
        <v>0</v>
      </c>
      <c r="D813" t="s">
        <v>17</v>
      </c>
      <c r="E813">
        <v>2</v>
      </c>
      <c r="F813">
        <v>0</v>
      </c>
      <c r="G813">
        <v>1</v>
      </c>
      <c r="H813" t="s">
        <v>25</v>
      </c>
      <c r="I813" t="s">
        <v>13</v>
      </c>
      <c r="J813" t="s">
        <v>13</v>
      </c>
      <c r="K813">
        <v>1283</v>
      </c>
      <c r="L813">
        <v>22</v>
      </c>
      <c r="M813" t="s">
        <v>23</v>
      </c>
      <c r="N813" t="s">
        <v>16</v>
      </c>
      <c r="V813">
        <f t="shared" si="24"/>
        <v>3431.7469534693569</v>
      </c>
      <c r="W813">
        <f t="shared" si="25"/>
        <v>4617113.4700438427</v>
      </c>
    </row>
    <row r="814" spans="1:23">
      <c r="A814">
        <v>985</v>
      </c>
      <c r="B814">
        <v>25</v>
      </c>
      <c r="C814">
        <v>0</v>
      </c>
      <c r="D814" t="s">
        <v>17</v>
      </c>
      <c r="E814">
        <v>2</v>
      </c>
      <c r="F814">
        <v>0</v>
      </c>
      <c r="G814">
        <v>1</v>
      </c>
      <c r="H814" t="s">
        <v>25</v>
      </c>
      <c r="I814" t="s">
        <v>14</v>
      </c>
      <c r="J814" t="s">
        <v>14</v>
      </c>
      <c r="K814">
        <v>1433</v>
      </c>
      <c r="L814">
        <v>15</v>
      </c>
      <c r="M814" t="s">
        <v>22</v>
      </c>
      <c r="N814" t="s">
        <v>16</v>
      </c>
      <c r="V814">
        <f t="shared" si="24"/>
        <v>2407.6706166727186</v>
      </c>
      <c r="W814">
        <f t="shared" si="25"/>
        <v>949982.81100517744</v>
      </c>
    </row>
    <row r="815" spans="1:23">
      <c r="A815">
        <v>385</v>
      </c>
      <c r="B815">
        <v>25</v>
      </c>
      <c r="C815">
        <v>0</v>
      </c>
      <c r="D815" t="s">
        <v>17</v>
      </c>
      <c r="E815">
        <v>2</v>
      </c>
      <c r="F815">
        <v>0</v>
      </c>
      <c r="G815">
        <v>0</v>
      </c>
      <c r="H815" t="s">
        <v>12</v>
      </c>
      <c r="I815" t="s">
        <v>14</v>
      </c>
      <c r="J815" t="s">
        <v>13</v>
      </c>
      <c r="K815">
        <v>2238</v>
      </c>
      <c r="L815">
        <v>18</v>
      </c>
      <c r="M815" t="s">
        <v>15</v>
      </c>
      <c r="N815" t="s">
        <v>16</v>
      </c>
      <c r="V815">
        <f t="shared" si="24"/>
        <v>2846.5604752998493</v>
      </c>
      <c r="W815">
        <f t="shared" si="25"/>
        <v>370345.85209717846</v>
      </c>
    </row>
    <row r="816" spans="1:23">
      <c r="A816">
        <v>69</v>
      </c>
      <c r="B816">
        <v>25</v>
      </c>
      <c r="C816">
        <v>0</v>
      </c>
      <c r="D816" t="s">
        <v>17</v>
      </c>
      <c r="E816">
        <v>2</v>
      </c>
      <c r="F816">
        <v>0</v>
      </c>
      <c r="G816">
        <v>0</v>
      </c>
      <c r="H816" t="s">
        <v>12</v>
      </c>
      <c r="I816" t="s">
        <v>13</v>
      </c>
      <c r="J816" t="s">
        <v>13</v>
      </c>
      <c r="K816">
        <v>2394</v>
      </c>
      <c r="L816">
        <v>36</v>
      </c>
      <c r="M816" t="s">
        <v>15</v>
      </c>
      <c r="N816" t="s">
        <v>16</v>
      </c>
      <c r="V816">
        <f t="shared" si="24"/>
        <v>5479.899627062634</v>
      </c>
      <c r="W816">
        <f t="shared" si="25"/>
        <v>9522776.5083053038</v>
      </c>
    </row>
    <row r="817" spans="1:23">
      <c r="A817">
        <v>691</v>
      </c>
      <c r="B817">
        <v>25</v>
      </c>
      <c r="C817">
        <v>0</v>
      </c>
      <c r="D817" t="s">
        <v>17</v>
      </c>
      <c r="E817">
        <v>1</v>
      </c>
      <c r="F817">
        <v>0</v>
      </c>
      <c r="G817">
        <v>0</v>
      </c>
      <c r="H817" t="s">
        <v>12</v>
      </c>
      <c r="I817" t="s">
        <v>18</v>
      </c>
      <c r="J817" t="s">
        <v>18</v>
      </c>
      <c r="K817">
        <v>2631</v>
      </c>
      <c r="L817">
        <v>15</v>
      </c>
      <c r="M817" t="s">
        <v>29</v>
      </c>
      <c r="N817" t="s">
        <v>16</v>
      </c>
      <c r="V817">
        <f t="shared" si="24"/>
        <v>2407.6706166727186</v>
      </c>
      <c r="W817">
        <f t="shared" si="25"/>
        <v>49876.013457343819</v>
      </c>
    </row>
    <row r="818" spans="1:23">
      <c r="A818">
        <v>912</v>
      </c>
      <c r="B818">
        <v>25</v>
      </c>
      <c r="C818">
        <v>0</v>
      </c>
      <c r="D818" t="s">
        <v>17</v>
      </c>
      <c r="E818">
        <v>2</v>
      </c>
      <c r="F818">
        <v>0</v>
      </c>
      <c r="G818">
        <v>0</v>
      </c>
      <c r="H818" t="s">
        <v>12</v>
      </c>
      <c r="I818" t="s">
        <v>13</v>
      </c>
      <c r="J818" t="s">
        <v>18</v>
      </c>
      <c r="K818">
        <v>2991</v>
      </c>
      <c r="L818">
        <v>30</v>
      </c>
      <c r="M818" t="s">
        <v>15</v>
      </c>
      <c r="N818" t="s">
        <v>16</v>
      </c>
      <c r="V818">
        <f t="shared" si="24"/>
        <v>4602.1199098083725</v>
      </c>
      <c r="W818">
        <f t="shared" si="25"/>
        <v>2595707.3637809386</v>
      </c>
    </row>
    <row r="819" spans="1:23">
      <c r="A819">
        <v>777</v>
      </c>
      <c r="B819">
        <v>25</v>
      </c>
      <c r="C819">
        <v>0</v>
      </c>
      <c r="D819" t="s">
        <v>17</v>
      </c>
      <c r="E819">
        <v>2</v>
      </c>
      <c r="F819">
        <v>0</v>
      </c>
      <c r="G819">
        <v>0</v>
      </c>
      <c r="H819" t="s">
        <v>12</v>
      </c>
      <c r="I819" t="s">
        <v>14</v>
      </c>
      <c r="J819" t="s">
        <v>14</v>
      </c>
      <c r="K819">
        <v>3509</v>
      </c>
      <c r="L819">
        <v>18</v>
      </c>
      <c r="M819" t="s">
        <v>15</v>
      </c>
      <c r="N819" t="s">
        <v>16</v>
      </c>
      <c r="V819">
        <f t="shared" si="24"/>
        <v>2846.5604752998493</v>
      </c>
      <c r="W819">
        <f t="shared" si="25"/>
        <v>438826.12388496165</v>
      </c>
    </row>
    <row r="820" spans="1:23">
      <c r="A820">
        <v>168</v>
      </c>
      <c r="B820">
        <v>25</v>
      </c>
      <c r="C820">
        <v>0</v>
      </c>
      <c r="D820" t="s">
        <v>17</v>
      </c>
      <c r="E820">
        <v>2</v>
      </c>
      <c r="F820">
        <v>0</v>
      </c>
      <c r="G820">
        <v>1</v>
      </c>
      <c r="H820" t="s">
        <v>25</v>
      </c>
      <c r="I820" t="s">
        <v>14</v>
      </c>
      <c r="J820" t="s">
        <v>13</v>
      </c>
      <c r="K820">
        <v>3972</v>
      </c>
      <c r="L820">
        <v>24</v>
      </c>
      <c r="M820" t="s">
        <v>22</v>
      </c>
      <c r="N820" t="s">
        <v>16</v>
      </c>
      <c r="V820">
        <f t="shared" si="24"/>
        <v>3724.3401925541111</v>
      </c>
      <c r="W820">
        <f t="shared" si="25"/>
        <v>61335.380224134751</v>
      </c>
    </row>
    <row r="821" spans="1:23">
      <c r="A821">
        <v>753</v>
      </c>
      <c r="B821">
        <v>25</v>
      </c>
      <c r="C821">
        <v>0</v>
      </c>
      <c r="D821" t="s">
        <v>17</v>
      </c>
      <c r="E821">
        <v>2</v>
      </c>
      <c r="F821">
        <v>0</v>
      </c>
      <c r="G821">
        <v>0</v>
      </c>
      <c r="H821" t="s">
        <v>12</v>
      </c>
      <c r="I821" t="s">
        <v>14</v>
      </c>
      <c r="J821" t="s">
        <v>13</v>
      </c>
      <c r="K821">
        <v>5771</v>
      </c>
      <c r="L821">
        <v>30</v>
      </c>
      <c r="M821" t="s">
        <v>15</v>
      </c>
      <c r="N821" t="s">
        <v>16</v>
      </c>
      <c r="V821">
        <f t="shared" si="24"/>
        <v>4602.1199098083725</v>
      </c>
      <c r="W821">
        <f t="shared" si="25"/>
        <v>1366280.6652463872</v>
      </c>
    </row>
    <row r="822" spans="1:23">
      <c r="A822">
        <v>10</v>
      </c>
      <c r="B822">
        <v>25</v>
      </c>
      <c r="C822">
        <v>0</v>
      </c>
      <c r="D822" t="s">
        <v>17</v>
      </c>
      <c r="E822">
        <v>2</v>
      </c>
      <c r="F822">
        <v>0</v>
      </c>
      <c r="G822">
        <v>1</v>
      </c>
      <c r="H822" t="s">
        <v>25</v>
      </c>
      <c r="I822" t="s">
        <v>14</v>
      </c>
      <c r="J822" t="s">
        <v>18</v>
      </c>
      <c r="K822">
        <v>1295</v>
      </c>
      <c r="L822">
        <v>12</v>
      </c>
      <c r="M822" t="s">
        <v>23</v>
      </c>
      <c r="N822" t="s">
        <v>19</v>
      </c>
      <c r="V822">
        <f t="shared" si="24"/>
        <v>1968.7807580455881</v>
      </c>
      <c r="W822">
        <f t="shared" si="25"/>
        <v>453980.50991248729</v>
      </c>
    </row>
    <row r="823" spans="1:23">
      <c r="A823">
        <v>634</v>
      </c>
      <c r="B823">
        <v>25</v>
      </c>
      <c r="C823">
        <v>0</v>
      </c>
      <c r="D823" t="s">
        <v>17</v>
      </c>
      <c r="E823">
        <v>1</v>
      </c>
      <c r="F823">
        <v>0</v>
      </c>
      <c r="G823">
        <v>0</v>
      </c>
      <c r="H823" t="s">
        <v>12</v>
      </c>
      <c r="I823" t="s">
        <v>14</v>
      </c>
      <c r="J823" t="s">
        <v>18</v>
      </c>
      <c r="K823">
        <v>1355</v>
      </c>
      <c r="L823">
        <v>24</v>
      </c>
      <c r="M823" t="s">
        <v>23</v>
      </c>
      <c r="N823" t="s">
        <v>19</v>
      </c>
      <c r="V823">
        <f t="shared" si="24"/>
        <v>3724.3401925541111</v>
      </c>
      <c r="W823">
        <f t="shared" si="25"/>
        <v>5613772.9480523523</v>
      </c>
    </row>
    <row r="824" spans="1:23">
      <c r="A824">
        <v>775</v>
      </c>
      <c r="B824">
        <v>25</v>
      </c>
      <c r="C824">
        <v>0</v>
      </c>
      <c r="D824" t="s">
        <v>17</v>
      </c>
      <c r="E824">
        <v>2</v>
      </c>
      <c r="F824">
        <v>0</v>
      </c>
      <c r="G824">
        <v>1</v>
      </c>
      <c r="H824" t="s">
        <v>25</v>
      </c>
      <c r="I824" t="s">
        <v>13</v>
      </c>
      <c r="J824" t="s">
        <v>14</v>
      </c>
      <c r="K824">
        <v>1371</v>
      </c>
      <c r="L824">
        <v>24</v>
      </c>
      <c r="M824" t="s">
        <v>23</v>
      </c>
      <c r="N824" t="s">
        <v>19</v>
      </c>
      <c r="V824">
        <f t="shared" si="24"/>
        <v>3724.3401925541111</v>
      </c>
      <c r="W824">
        <f t="shared" si="25"/>
        <v>5538210.0618906207</v>
      </c>
    </row>
    <row r="825" spans="1:23">
      <c r="A825">
        <v>120</v>
      </c>
      <c r="B825">
        <v>25</v>
      </c>
      <c r="C825">
        <v>0</v>
      </c>
      <c r="D825" t="s">
        <v>17</v>
      </c>
      <c r="E825">
        <v>2</v>
      </c>
      <c r="F825">
        <v>0</v>
      </c>
      <c r="G825">
        <v>0</v>
      </c>
      <c r="H825" t="s">
        <v>12</v>
      </c>
      <c r="I825" t="s">
        <v>14</v>
      </c>
      <c r="J825" t="s">
        <v>14</v>
      </c>
      <c r="K825">
        <v>1835</v>
      </c>
      <c r="L825">
        <v>21</v>
      </c>
      <c r="M825" t="s">
        <v>15</v>
      </c>
      <c r="N825" t="s">
        <v>19</v>
      </c>
      <c r="V825">
        <f t="shared" si="24"/>
        <v>3285.45033392698</v>
      </c>
      <c r="W825">
        <f t="shared" si="25"/>
        <v>2103806.1711888877</v>
      </c>
    </row>
    <row r="826" spans="1:23">
      <c r="A826">
        <v>727</v>
      </c>
      <c r="B826">
        <v>25</v>
      </c>
      <c r="C826">
        <v>0</v>
      </c>
      <c r="D826" t="s">
        <v>17</v>
      </c>
      <c r="E826">
        <v>2</v>
      </c>
      <c r="F826">
        <v>0</v>
      </c>
      <c r="G826">
        <v>1</v>
      </c>
      <c r="H826" t="s">
        <v>25</v>
      </c>
      <c r="I826" t="s">
        <v>14</v>
      </c>
      <c r="J826" t="s">
        <v>14</v>
      </c>
      <c r="K826">
        <v>1882</v>
      </c>
      <c r="L826">
        <v>18</v>
      </c>
      <c r="M826" t="s">
        <v>15</v>
      </c>
      <c r="N826" t="s">
        <v>19</v>
      </c>
      <c r="V826">
        <f t="shared" si="24"/>
        <v>2846.5604752998493</v>
      </c>
      <c r="W826">
        <f t="shared" si="25"/>
        <v>930376.91051067109</v>
      </c>
    </row>
    <row r="827" spans="1:23">
      <c r="A827">
        <v>834</v>
      </c>
      <c r="B827">
        <v>25</v>
      </c>
      <c r="C827">
        <v>0</v>
      </c>
      <c r="D827" t="s">
        <v>17</v>
      </c>
      <c r="E827">
        <v>1</v>
      </c>
      <c r="F827">
        <v>0</v>
      </c>
      <c r="G827">
        <v>0</v>
      </c>
      <c r="H827" t="s">
        <v>12</v>
      </c>
      <c r="I827" t="s">
        <v>14</v>
      </c>
      <c r="J827" t="s">
        <v>26</v>
      </c>
      <c r="K827">
        <v>2327</v>
      </c>
      <c r="L827">
        <v>15</v>
      </c>
      <c r="M827" t="s">
        <v>15</v>
      </c>
      <c r="N827" t="s">
        <v>19</v>
      </c>
      <c r="V827">
        <f t="shared" si="24"/>
        <v>2407.6706166727186</v>
      </c>
      <c r="W827">
        <f t="shared" si="25"/>
        <v>6507.7483943566967</v>
      </c>
    </row>
    <row r="828" spans="1:23">
      <c r="A828">
        <v>424</v>
      </c>
      <c r="B828">
        <v>25</v>
      </c>
      <c r="C828">
        <v>0</v>
      </c>
      <c r="D828" t="s">
        <v>17</v>
      </c>
      <c r="E828">
        <v>2</v>
      </c>
      <c r="F828">
        <v>0</v>
      </c>
      <c r="G828">
        <v>0</v>
      </c>
      <c r="H828" t="s">
        <v>12</v>
      </c>
      <c r="I828" t="s">
        <v>13</v>
      </c>
      <c r="J828" t="s">
        <v>18</v>
      </c>
      <c r="K828">
        <v>2762</v>
      </c>
      <c r="L828">
        <v>12</v>
      </c>
      <c r="M828" t="s">
        <v>22</v>
      </c>
      <c r="N828" t="s">
        <v>19</v>
      </c>
      <c r="V828">
        <f t="shared" si="24"/>
        <v>1968.7807580455881</v>
      </c>
      <c r="W828">
        <f t="shared" si="25"/>
        <v>629196.76580673188</v>
      </c>
    </row>
    <row r="829" spans="1:23">
      <c r="A829">
        <v>707</v>
      </c>
      <c r="B829">
        <v>25</v>
      </c>
      <c r="C829">
        <v>0</v>
      </c>
      <c r="D829" t="s">
        <v>17</v>
      </c>
      <c r="E829">
        <v>2</v>
      </c>
      <c r="F829">
        <v>0</v>
      </c>
      <c r="G829">
        <v>1</v>
      </c>
      <c r="H829" t="s">
        <v>25</v>
      </c>
      <c r="I829" t="s">
        <v>14</v>
      </c>
      <c r="J829" t="s">
        <v>18</v>
      </c>
      <c r="K829">
        <v>2969</v>
      </c>
      <c r="L829">
        <v>12</v>
      </c>
      <c r="M829" t="s">
        <v>22</v>
      </c>
      <c r="N829" t="s">
        <v>19</v>
      </c>
      <c r="V829">
        <f t="shared" si="24"/>
        <v>1968.7807580455881</v>
      </c>
      <c r="W829">
        <f t="shared" si="25"/>
        <v>1000438.5319758584</v>
      </c>
    </row>
    <row r="830" spans="1:23">
      <c r="A830">
        <v>911</v>
      </c>
      <c r="B830">
        <v>25</v>
      </c>
      <c r="C830">
        <v>0</v>
      </c>
      <c r="D830" t="s">
        <v>17</v>
      </c>
      <c r="E830">
        <v>1</v>
      </c>
      <c r="F830">
        <v>0</v>
      </c>
      <c r="G830">
        <v>0</v>
      </c>
      <c r="H830" t="s">
        <v>12</v>
      </c>
      <c r="I830" t="s">
        <v>14</v>
      </c>
      <c r="J830" t="s">
        <v>18</v>
      </c>
      <c r="K830">
        <v>4736</v>
      </c>
      <c r="L830">
        <v>24</v>
      </c>
      <c r="M830" t="s">
        <v>22</v>
      </c>
      <c r="N830" t="s">
        <v>19</v>
      </c>
      <c r="V830">
        <f t="shared" si="24"/>
        <v>3724.3401925541111</v>
      </c>
      <c r="W830">
        <f t="shared" si="25"/>
        <v>1023455.566001453</v>
      </c>
    </row>
    <row r="831" spans="1:23">
      <c r="A831">
        <v>113</v>
      </c>
      <c r="B831">
        <v>25</v>
      </c>
      <c r="C831">
        <v>0</v>
      </c>
      <c r="D831" t="s">
        <v>17</v>
      </c>
      <c r="E831">
        <v>2</v>
      </c>
      <c r="F831">
        <v>0</v>
      </c>
      <c r="G831">
        <v>0</v>
      </c>
      <c r="H831" t="s">
        <v>12</v>
      </c>
      <c r="I831" t="s">
        <v>14</v>
      </c>
      <c r="J831" t="s">
        <v>13</v>
      </c>
      <c r="K831">
        <v>7855</v>
      </c>
      <c r="L831">
        <v>36</v>
      </c>
      <c r="M831" t="s">
        <v>23</v>
      </c>
      <c r="N831" t="s">
        <v>19</v>
      </c>
      <c r="V831">
        <f t="shared" si="24"/>
        <v>5479.899627062634</v>
      </c>
      <c r="W831">
        <f t="shared" si="25"/>
        <v>5641101.7815272156</v>
      </c>
    </row>
    <row r="832" spans="1:23">
      <c r="A832">
        <v>771</v>
      </c>
      <c r="B832">
        <v>25</v>
      </c>
      <c r="C832">
        <v>0</v>
      </c>
      <c r="D832" t="s">
        <v>17</v>
      </c>
      <c r="E832">
        <v>3</v>
      </c>
      <c r="F832">
        <v>0</v>
      </c>
      <c r="G832">
        <v>0</v>
      </c>
      <c r="H832" t="s">
        <v>12</v>
      </c>
      <c r="I832" t="s">
        <v>14</v>
      </c>
      <c r="J832" t="s">
        <v>14</v>
      </c>
      <c r="K832">
        <v>8065</v>
      </c>
      <c r="L832">
        <v>36</v>
      </c>
      <c r="M832" t="s">
        <v>20</v>
      </c>
      <c r="N832" t="s">
        <v>19</v>
      </c>
      <c r="V832">
        <f t="shared" si="24"/>
        <v>5479.899627062634</v>
      </c>
      <c r="W832">
        <f t="shared" si="25"/>
        <v>6682743.9381609093</v>
      </c>
    </row>
    <row r="833" spans="1:23">
      <c r="A833">
        <v>233</v>
      </c>
      <c r="B833">
        <v>25</v>
      </c>
      <c r="C833">
        <v>1</v>
      </c>
      <c r="D833" t="s">
        <v>11</v>
      </c>
      <c r="E833">
        <v>1</v>
      </c>
      <c r="F833">
        <v>0</v>
      </c>
      <c r="G833">
        <v>0</v>
      </c>
      <c r="H833" t="s">
        <v>12</v>
      </c>
      <c r="I833" t="s">
        <v>14</v>
      </c>
      <c r="J833" t="s">
        <v>18</v>
      </c>
      <c r="K833">
        <v>866</v>
      </c>
      <c r="L833">
        <v>18</v>
      </c>
      <c r="M833" t="s">
        <v>15</v>
      </c>
      <c r="N833" t="s">
        <v>16</v>
      </c>
      <c r="V833">
        <f t="shared" si="24"/>
        <v>2846.5604752998493</v>
      </c>
      <c r="W833">
        <f t="shared" si="25"/>
        <v>3922619.7963199648</v>
      </c>
    </row>
    <row r="834" spans="1:23">
      <c r="A834">
        <v>690</v>
      </c>
      <c r="B834">
        <v>25</v>
      </c>
      <c r="C834">
        <v>1</v>
      </c>
      <c r="D834" t="s">
        <v>11</v>
      </c>
      <c r="E834">
        <v>2</v>
      </c>
      <c r="F834">
        <v>0</v>
      </c>
      <c r="G834">
        <v>0</v>
      </c>
      <c r="H834" t="s">
        <v>12</v>
      </c>
      <c r="I834" t="s">
        <v>14</v>
      </c>
      <c r="J834" t="s">
        <v>14</v>
      </c>
      <c r="K834">
        <v>975</v>
      </c>
      <c r="L834">
        <v>15</v>
      </c>
      <c r="M834" t="s">
        <v>22</v>
      </c>
      <c r="N834" t="s">
        <v>16</v>
      </c>
      <c r="V834">
        <f t="shared" si="24"/>
        <v>2407.6706166727186</v>
      </c>
      <c r="W834">
        <f t="shared" si="25"/>
        <v>2052545.0958773876</v>
      </c>
    </row>
    <row r="835" spans="1:23">
      <c r="A835">
        <v>269</v>
      </c>
      <c r="B835">
        <v>25</v>
      </c>
      <c r="C835">
        <v>1</v>
      </c>
      <c r="D835" t="s">
        <v>11</v>
      </c>
      <c r="E835">
        <v>2</v>
      </c>
      <c r="F835">
        <v>0</v>
      </c>
      <c r="G835">
        <v>0</v>
      </c>
      <c r="H835" t="s">
        <v>12</v>
      </c>
      <c r="I835" t="s">
        <v>13</v>
      </c>
      <c r="J835" t="s">
        <v>13</v>
      </c>
      <c r="K835">
        <v>999</v>
      </c>
      <c r="L835">
        <v>24</v>
      </c>
      <c r="M835" t="s">
        <v>15</v>
      </c>
      <c r="N835" t="s">
        <v>16</v>
      </c>
      <c r="V835">
        <f t="shared" ref="V835:V898" si="26">T$10+L835*U$10</f>
        <v>3724.3401925541111</v>
      </c>
      <c r="W835">
        <f t="shared" ref="W835:W898" si="27">(V835-K835)^2</f>
        <v>7427479.1651508799</v>
      </c>
    </row>
    <row r="836" spans="1:23">
      <c r="A836">
        <v>713</v>
      </c>
      <c r="B836">
        <v>25</v>
      </c>
      <c r="C836">
        <v>1</v>
      </c>
      <c r="D836" t="s">
        <v>11</v>
      </c>
      <c r="E836">
        <v>1</v>
      </c>
      <c r="F836">
        <v>0</v>
      </c>
      <c r="G836">
        <v>0</v>
      </c>
      <c r="H836" t="s">
        <v>12</v>
      </c>
      <c r="I836" t="s">
        <v>14</v>
      </c>
      <c r="J836" t="s">
        <v>14</v>
      </c>
      <c r="K836">
        <v>1138</v>
      </c>
      <c r="L836">
        <v>9</v>
      </c>
      <c r="M836" t="s">
        <v>15</v>
      </c>
      <c r="N836" t="s">
        <v>16</v>
      </c>
      <c r="V836">
        <f t="shared" si="26"/>
        <v>1529.8908994184571</v>
      </c>
      <c r="W836">
        <f t="shared" si="27"/>
        <v>153578.4770470073</v>
      </c>
    </row>
    <row r="837" spans="1:23">
      <c r="A837">
        <v>245</v>
      </c>
      <c r="B837">
        <v>25</v>
      </c>
      <c r="C837">
        <v>1</v>
      </c>
      <c r="D837" t="s">
        <v>11</v>
      </c>
      <c r="E837">
        <v>2</v>
      </c>
      <c r="F837">
        <v>0</v>
      </c>
      <c r="G837">
        <v>0</v>
      </c>
      <c r="H837" t="s">
        <v>12</v>
      </c>
      <c r="I837" t="s">
        <v>14</v>
      </c>
      <c r="J837" t="s">
        <v>13</v>
      </c>
      <c r="K837">
        <v>1258</v>
      </c>
      <c r="L837">
        <v>24</v>
      </c>
      <c r="M837" t="s">
        <v>27</v>
      </c>
      <c r="N837" t="s">
        <v>16</v>
      </c>
      <c r="V837">
        <f t="shared" si="26"/>
        <v>3724.3401925541111</v>
      </c>
      <c r="W837">
        <f t="shared" si="27"/>
        <v>6082833.9454078497</v>
      </c>
    </row>
    <row r="838" spans="1:23">
      <c r="A838">
        <v>52</v>
      </c>
      <c r="B838">
        <v>25</v>
      </c>
      <c r="C838">
        <v>1</v>
      </c>
      <c r="D838" t="s">
        <v>11</v>
      </c>
      <c r="E838">
        <v>2</v>
      </c>
      <c r="F838">
        <v>0</v>
      </c>
      <c r="G838">
        <v>0</v>
      </c>
      <c r="H838" t="s">
        <v>12</v>
      </c>
      <c r="I838" t="s">
        <v>14</v>
      </c>
      <c r="J838" t="s">
        <v>13</v>
      </c>
      <c r="K838">
        <v>1262</v>
      </c>
      <c r="L838">
        <v>12</v>
      </c>
      <c r="M838" t="s">
        <v>15</v>
      </c>
      <c r="N838" t="s">
        <v>16</v>
      </c>
      <c r="V838">
        <f t="shared" si="26"/>
        <v>1968.7807580455881</v>
      </c>
      <c r="W838">
        <f t="shared" si="27"/>
        <v>499539.03994349611</v>
      </c>
    </row>
    <row r="839" spans="1:23">
      <c r="A839">
        <v>434</v>
      </c>
      <c r="B839">
        <v>25</v>
      </c>
      <c r="C839">
        <v>1</v>
      </c>
      <c r="D839" t="s">
        <v>11</v>
      </c>
      <c r="E839">
        <v>2</v>
      </c>
      <c r="F839">
        <v>0</v>
      </c>
      <c r="G839">
        <v>0</v>
      </c>
      <c r="H839" t="s">
        <v>12</v>
      </c>
      <c r="I839" t="s">
        <v>14</v>
      </c>
      <c r="J839" t="s">
        <v>14</v>
      </c>
      <c r="K839">
        <v>2136</v>
      </c>
      <c r="L839">
        <v>9</v>
      </c>
      <c r="M839" t="s">
        <v>22</v>
      </c>
      <c r="N839" t="s">
        <v>16</v>
      </c>
      <c r="V839">
        <f t="shared" si="26"/>
        <v>1529.8908994184571</v>
      </c>
      <c r="W839">
        <f t="shared" si="27"/>
        <v>367368.24180776684</v>
      </c>
    </row>
    <row r="840" spans="1:23">
      <c r="A840">
        <v>534</v>
      </c>
      <c r="B840">
        <v>25</v>
      </c>
      <c r="C840">
        <v>1</v>
      </c>
      <c r="D840" t="s">
        <v>11</v>
      </c>
      <c r="E840">
        <v>2</v>
      </c>
      <c r="F840">
        <v>0</v>
      </c>
      <c r="G840">
        <v>0</v>
      </c>
      <c r="H840" t="s">
        <v>12</v>
      </c>
      <c r="I840" t="s">
        <v>13</v>
      </c>
      <c r="J840" t="s">
        <v>13</v>
      </c>
      <c r="K840">
        <v>3105</v>
      </c>
      <c r="L840">
        <v>24</v>
      </c>
      <c r="M840" t="s">
        <v>15</v>
      </c>
      <c r="N840" t="s">
        <v>16</v>
      </c>
      <c r="V840">
        <f t="shared" si="26"/>
        <v>3724.3401925541111</v>
      </c>
      <c r="W840">
        <f t="shared" si="27"/>
        <v>383582.27411296347</v>
      </c>
    </row>
    <row r="841" spans="1:23">
      <c r="A841">
        <v>342</v>
      </c>
      <c r="B841">
        <v>25</v>
      </c>
      <c r="C841">
        <v>1</v>
      </c>
      <c r="D841" t="s">
        <v>11</v>
      </c>
      <c r="E841">
        <v>2</v>
      </c>
      <c r="F841">
        <v>0</v>
      </c>
      <c r="G841">
        <v>1</v>
      </c>
      <c r="H841" t="s">
        <v>25</v>
      </c>
      <c r="I841" t="s">
        <v>24</v>
      </c>
      <c r="J841" t="s">
        <v>18</v>
      </c>
      <c r="K841">
        <v>3213</v>
      </c>
      <c r="L841">
        <v>18</v>
      </c>
      <c r="M841" t="s">
        <v>15</v>
      </c>
      <c r="N841" t="s">
        <v>16</v>
      </c>
      <c r="V841">
        <f t="shared" si="26"/>
        <v>2846.5604752998493</v>
      </c>
      <c r="W841">
        <f t="shared" si="27"/>
        <v>134277.92526247239</v>
      </c>
    </row>
    <row r="842" spans="1:23">
      <c r="A842">
        <v>477</v>
      </c>
      <c r="B842">
        <v>25</v>
      </c>
      <c r="C842">
        <v>1</v>
      </c>
      <c r="D842" t="s">
        <v>11</v>
      </c>
      <c r="E842">
        <v>2</v>
      </c>
      <c r="F842">
        <v>0</v>
      </c>
      <c r="G842">
        <v>0</v>
      </c>
      <c r="H842" t="s">
        <v>12</v>
      </c>
      <c r="I842" t="s">
        <v>14</v>
      </c>
      <c r="J842" t="s">
        <v>26</v>
      </c>
      <c r="K842">
        <v>5152</v>
      </c>
      <c r="L842">
        <v>24</v>
      </c>
      <c r="M842" t="s">
        <v>15</v>
      </c>
      <c r="N842" t="s">
        <v>16</v>
      </c>
      <c r="V842">
        <f t="shared" si="26"/>
        <v>3724.3401925541111</v>
      </c>
      <c r="W842">
        <f t="shared" si="27"/>
        <v>2038212.5257964325</v>
      </c>
    </row>
    <row r="843" spans="1:23">
      <c r="A843">
        <v>311</v>
      </c>
      <c r="B843">
        <v>25</v>
      </c>
      <c r="C843">
        <v>1</v>
      </c>
      <c r="D843" t="s">
        <v>11</v>
      </c>
      <c r="E843">
        <v>2</v>
      </c>
      <c r="F843">
        <v>0</v>
      </c>
      <c r="G843">
        <v>0</v>
      </c>
      <c r="H843" t="s">
        <v>12</v>
      </c>
      <c r="I843" t="s">
        <v>18</v>
      </c>
      <c r="J843" t="s">
        <v>13</v>
      </c>
      <c r="K843">
        <v>5511</v>
      </c>
      <c r="L843">
        <v>24</v>
      </c>
      <c r="M843" t="s">
        <v>22</v>
      </c>
      <c r="N843" t="s">
        <v>16</v>
      </c>
      <c r="V843">
        <f t="shared" si="26"/>
        <v>3724.3401925541111</v>
      </c>
      <c r="W843">
        <f t="shared" si="27"/>
        <v>3192153.2675425806</v>
      </c>
    </row>
    <row r="844" spans="1:23">
      <c r="A844">
        <v>17</v>
      </c>
      <c r="B844">
        <v>25</v>
      </c>
      <c r="C844">
        <v>1</v>
      </c>
      <c r="D844" t="s">
        <v>11</v>
      </c>
      <c r="E844">
        <v>2</v>
      </c>
      <c r="F844">
        <v>0</v>
      </c>
      <c r="G844">
        <v>0</v>
      </c>
      <c r="H844" t="s">
        <v>12</v>
      </c>
      <c r="I844" t="s">
        <v>13</v>
      </c>
      <c r="J844" t="s">
        <v>14</v>
      </c>
      <c r="K844">
        <v>8072</v>
      </c>
      <c r="L844">
        <v>30</v>
      </c>
      <c r="M844" t="s">
        <v>27</v>
      </c>
      <c r="N844" t="s">
        <v>16</v>
      </c>
      <c r="V844">
        <f t="shared" si="26"/>
        <v>4602.1199098083725</v>
      </c>
      <c r="W844">
        <f t="shared" si="27"/>
        <v>12040067.840308256</v>
      </c>
    </row>
    <row r="845" spans="1:23">
      <c r="A845">
        <v>313</v>
      </c>
      <c r="B845">
        <v>25</v>
      </c>
      <c r="C845">
        <v>1</v>
      </c>
      <c r="D845" t="s">
        <v>11</v>
      </c>
      <c r="E845">
        <v>1</v>
      </c>
      <c r="F845">
        <v>0</v>
      </c>
      <c r="G845">
        <v>0</v>
      </c>
      <c r="H845" t="s">
        <v>12</v>
      </c>
      <c r="I845" t="s">
        <v>14</v>
      </c>
      <c r="J845" t="s">
        <v>18</v>
      </c>
      <c r="K845">
        <v>685</v>
      </c>
      <c r="L845">
        <v>12</v>
      </c>
      <c r="M845" t="s">
        <v>23</v>
      </c>
      <c r="N845" t="s">
        <v>19</v>
      </c>
      <c r="V845">
        <f t="shared" si="26"/>
        <v>1968.7807580455881</v>
      </c>
      <c r="W845">
        <f t="shared" si="27"/>
        <v>1648093.0347281047</v>
      </c>
    </row>
    <row r="846" spans="1:23">
      <c r="A846">
        <v>979</v>
      </c>
      <c r="B846">
        <v>25</v>
      </c>
      <c r="C846">
        <v>1</v>
      </c>
      <c r="D846" t="s">
        <v>11</v>
      </c>
      <c r="E846">
        <v>2</v>
      </c>
      <c r="F846">
        <v>0</v>
      </c>
      <c r="G846">
        <v>1</v>
      </c>
      <c r="H846" t="s">
        <v>25</v>
      </c>
      <c r="I846" t="s">
        <v>18</v>
      </c>
      <c r="J846" t="s">
        <v>18</v>
      </c>
      <c r="K846">
        <v>1264</v>
      </c>
      <c r="L846">
        <v>15</v>
      </c>
      <c r="M846" t="s">
        <v>23</v>
      </c>
      <c r="N846" t="s">
        <v>19</v>
      </c>
      <c r="V846">
        <f t="shared" si="26"/>
        <v>2407.6706166727186</v>
      </c>
      <c r="W846">
        <f t="shared" si="27"/>
        <v>1307982.4794405564</v>
      </c>
    </row>
    <row r="847" spans="1:23">
      <c r="A847">
        <v>435</v>
      </c>
      <c r="B847">
        <v>25</v>
      </c>
      <c r="C847">
        <v>1</v>
      </c>
      <c r="D847" t="s">
        <v>11</v>
      </c>
      <c r="E847">
        <v>2</v>
      </c>
      <c r="F847">
        <v>0</v>
      </c>
      <c r="G847">
        <v>0</v>
      </c>
      <c r="H847" t="s">
        <v>12</v>
      </c>
      <c r="I847" t="s">
        <v>13</v>
      </c>
      <c r="J847" t="s">
        <v>18</v>
      </c>
      <c r="K847">
        <v>1484</v>
      </c>
      <c r="L847">
        <v>12</v>
      </c>
      <c r="M847" t="s">
        <v>15</v>
      </c>
      <c r="N847" t="s">
        <v>19</v>
      </c>
      <c r="V847">
        <f t="shared" si="26"/>
        <v>1968.7807580455881</v>
      </c>
      <c r="W847">
        <f t="shared" si="27"/>
        <v>235012.38337125501</v>
      </c>
    </row>
    <row r="848" spans="1:23">
      <c r="A848">
        <v>864</v>
      </c>
      <c r="B848">
        <v>25</v>
      </c>
      <c r="C848">
        <v>1</v>
      </c>
      <c r="D848" t="s">
        <v>11</v>
      </c>
      <c r="E848">
        <v>1</v>
      </c>
      <c r="F848">
        <v>0</v>
      </c>
      <c r="G848">
        <v>1</v>
      </c>
      <c r="H848" t="s">
        <v>25</v>
      </c>
      <c r="I848" t="s">
        <v>14</v>
      </c>
      <c r="J848" t="s">
        <v>13</v>
      </c>
      <c r="K848">
        <v>2210</v>
      </c>
      <c r="L848">
        <v>10</v>
      </c>
      <c r="M848" t="s">
        <v>22</v>
      </c>
      <c r="N848" t="s">
        <v>19</v>
      </c>
      <c r="V848">
        <f t="shared" si="26"/>
        <v>1676.187518960834</v>
      </c>
      <c r="W848">
        <f t="shared" si="27"/>
        <v>284955.76491318992</v>
      </c>
    </row>
    <row r="849" spans="1:23">
      <c r="A849">
        <v>364</v>
      </c>
      <c r="B849">
        <v>25</v>
      </c>
      <c r="C849">
        <v>1</v>
      </c>
      <c r="D849" t="s">
        <v>11</v>
      </c>
      <c r="E849">
        <v>0</v>
      </c>
      <c r="F849">
        <v>0</v>
      </c>
      <c r="G849">
        <v>0</v>
      </c>
      <c r="H849" t="s">
        <v>12</v>
      </c>
      <c r="I849" t="s">
        <v>14</v>
      </c>
      <c r="J849" t="s">
        <v>14</v>
      </c>
      <c r="K849">
        <v>2473</v>
      </c>
      <c r="L849">
        <v>18</v>
      </c>
      <c r="M849" t="s">
        <v>22</v>
      </c>
      <c r="N849" t="s">
        <v>19</v>
      </c>
      <c r="V849">
        <f t="shared" si="26"/>
        <v>2846.5604752998493</v>
      </c>
      <c r="W849">
        <f t="shared" si="27"/>
        <v>139547.42870624928</v>
      </c>
    </row>
    <row r="850" spans="1:23">
      <c r="A850">
        <v>35</v>
      </c>
      <c r="B850">
        <v>25</v>
      </c>
      <c r="C850">
        <v>1</v>
      </c>
      <c r="D850" t="s">
        <v>11</v>
      </c>
      <c r="E850">
        <v>1</v>
      </c>
      <c r="F850">
        <v>0</v>
      </c>
      <c r="G850">
        <v>0</v>
      </c>
      <c r="H850" t="s">
        <v>12</v>
      </c>
      <c r="I850" t="s">
        <v>14</v>
      </c>
      <c r="J850" t="s">
        <v>18</v>
      </c>
      <c r="K850">
        <v>4746</v>
      </c>
      <c r="L850">
        <v>45</v>
      </c>
      <c r="M850" t="s">
        <v>15</v>
      </c>
      <c r="N850" t="s">
        <v>19</v>
      </c>
      <c r="V850">
        <f t="shared" si="26"/>
        <v>6796.5692029440261</v>
      </c>
      <c r="W850">
        <f t="shared" si="27"/>
        <v>4204834.0560624981</v>
      </c>
    </row>
    <row r="851" spans="1:23">
      <c r="A851">
        <v>780</v>
      </c>
      <c r="B851">
        <v>25</v>
      </c>
      <c r="C851">
        <v>1</v>
      </c>
      <c r="D851" t="s">
        <v>11</v>
      </c>
      <c r="E851">
        <v>2</v>
      </c>
      <c r="F851">
        <v>0</v>
      </c>
      <c r="G851">
        <v>0</v>
      </c>
      <c r="H851" t="s">
        <v>12</v>
      </c>
      <c r="I851" t="s">
        <v>14</v>
      </c>
      <c r="J851" t="s">
        <v>18</v>
      </c>
      <c r="K851">
        <v>4933</v>
      </c>
      <c r="L851">
        <v>39</v>
      </c>
      <c r="M851" t="s">
        <v>15</v>
      </c>
      <c r="N851" t="s">
        <v>19</v>
      </c>
      <c r="V851">
        <f t="shared" si="26"/>
        <v>5918.7894856897647</v>
      </c>
      <c r="W851">
        <f t="shared" si="27"/>
        <v>971780.91009649076</v>
      </c>
    </row>
    <row r="852" spans="1:23">
      <c r="A852">
        <v>63</v>
      </c>
      <c r="B852">
        <v>25</v>
      </c>
      <c r="C852">
        <v>1</v>
      </c>
      <c r="D852" t="s">
        <v>11</v>
      </c>
      <c r="E852">
        <v>2</v>
      </c>
      <c r="F852">
        <v>0</v>
      </c>
      <c r="G852">
        <v>0</v>
      </c>
      <c r="H852" t="s">
        <v>12</v>
      </c>
      <c r="I852" t="s">
        <v>14</v>
      </c>
      <c r="J852" t="s">
        <v>18</v>
      </c>
      <c r="K852">
        <v>14421</v>
      </c>
      <c r="L852">
        <v>48</v>
      </c>
      <c r="M852" t="s">
        <v>27</v>
      </c>
      <c r="N852" t="s">
        <v>19</v>
      </c>
      <c r="V852">
        <f t="shared" si="26"/>
        <v>7235.4590615711577</v>
      </c>
      <c r="W852">
        <f t="shared" si="27"/>
        <v>51631998.577836849</v>
      </c>
    </row>
    <row r="853" spans="1:23">
      <c r="A853">
        <v>869</v>
      </c>
      <c r="B853">
        <v>24</v>
      </c>
      <c r="C853">
        <v>0</v>
      </c>
      <c r="D853" t="s">
        <v>17</v>
      </c>
      <c r="E853">
        <v>2</v>
      </c>
      <c r="F853">
        <v>0</v>
      </c>
      <c r="G853">
        <v>1</v>
      </c>
      <c r="H853" t="s">
        <v>25</v>
      </c>
      <c r="I853" t="s">
        <v>14</v>
      </c>
      <c r="J853" t="s">
        <v>14</v>
      </c>
      <c r="K853">
        <v>652</v>
      </c>
      <c r="L853">
        <v>12</v>
      </c>
      <c r="M853" t="s">
        <v>22</v>
      </c>
      <c r="N853" t="s">
        <v>16</v>
      </c>
      <c r="V853">
        <f t="shared" si="26"/>
        <v>1968.7807580455881</v>
      </c>
      <c r="W853">
        <f t="shared" si="27"/>
        <v>1733911.5647591136</v>
      </c>
    </row>
    <row r="854" spans="1:23">
      <c r="A854">
        <v>873</v>
      </c>
      <c r="B854">
        <v>24</v>
      </c>
      <c r="C854">
        <v>0</v>
      </c>
      <c r="D854" t="s">
        <v>17</v>
      </c>
      <c r="E854">
        <v>2</v>
      </c>
      <c r="F854">
        <v>0</v>
      </c>
      <c r="G854">
        <v>0</v>
      </c>
      <c r="H854" t="s">
        <v>12</v>
      </c>
      <c r="I854" t="s">
        <v>13</v>
      </c>
      <c r="J854" t="s">
        <v>13</v>
      </c>
      <c r="K854">
        <v>874</v>
      </c>
      <c r="L854">
        <v>15</v>
      </c>
      <c r="M854" t="s">
        <v>28</v>
      </c>
      <c r="N854" t="s">
        <v>16</v>
      </c>
      <c r="V854">
        <f t="shared" si="26"/>
        <v>2407.6706166727186</v>
      </c>
      <c r="W854">
        <f t="shared" si="27"/>
        <v>2352145.560445277</v>
      </c>
    </row>
    <row r="855" spans="1:23">
      <c r="A855">
        <v>102</v>
      </c>
      <c r="B855">
        <v>24</v>
      </c>
      <c r="C855">
        <v>0</v>
      </c>
      <c r="D855" t="s">
        <v>17</v>
      </c>
      <c r="E855">
        <v>2</v>
      </c>
      <c r="F855">
        <v>0</v>
      </c>
      <c r="G855">
        <v>0</v>
      </c>
      <c r="H855" t="s">
        <v>12</v>
      </c>
      <c r="I855" t="s">
        <v>14</v>
      </c>
      <c r="J855" t="s">
        <v>13</v>
      </c>
      <c r="K855">
        <v>932</v>
      </c>
      <c r="L855">
        <v>6</v>
      </c>
      <c r="M855" t="s">
        <v>15</v>
      </c>
      <c r="N855" t="s">
        <v>16</v>
      </c>
      <c r="V855">
        <f t="shared" si="26"/>
        <v>1091.0010407913264</v>
      </c>
      <c r="W855">
        <f t="shared" si="27"/>
        <v>25281.330972725053</v>
      </c>
    </row>
    <row r="856" spans="1:23">
      <c r="A856">
        <v>817</v>
      </c>
      <c r="B856">
        <v>24</v>
      </c>
      <c r="C856">
        <v>0</v>
      </c>
      <c r="D856" t="s">
        <v>17</v>
      </c>
      <c r="E856">
        <v>2</v>
      </c>
      <c r="F856">
        <v>0</v>
      </c>
      <c r="G856">
        <v>1</v>
      </c>
      <c r="H856" t="s">
        <v>25</v>
      </c>
      <c r="I856" t="s">
        <v>14</v>
      </c>
      <c r="J856" t="s">
        <v>13</v>
      </c>
      <c r="K856">
        <v>1554</v>
      </c>
      <c r="L856">
        <v>6</v>
      </c>
      <c r="M856" t="s">
        <v>15</v>
      </c>
      <c r="N856" t="s">
        <v>16</v>
      </c>
      <c r="V856">
        <f t="shared" si="26"/>
        <v>1091.0010407913264</v>
      </c>
      <c r="W856">
        <f t="shared" si="27"/>
        <v>214368.03622831497</v>
      </c>
    </row>
    <row r="857" spans="1:23">
      <c r="A857">
        <v>82</v>
      </c>
      <c r="B857">
        <v>24</v>
      </c>
      <c r="C857">
        <v>0</v>
      </c>
      <c r="D857" t="s">
        <v>17</v>
      </c>
      <c r="E857">
        <v>1</v>
      </c>
      <c r="F857">
        <v>0</v>
      </c>
      <c r="G857">
        <v>1</v>
      </c>
      <c r="H857" t="s">
        <v>25</v>
      </c>
      <c r="I857" t="s">
        <v>18</v>
      </c>
      <c r="J857" t="s">
        <v>13</v>
      </c>
      <c r="K857">
        <v>1568</v>
      </c>
      <c r="L857">
        <v>18</v>
      </c>
      <c r="M857" t="s">
        <v>27</v>
      </c>
      <c r="N857" t="s">
        <v>16</v>
      </c>
      <c r="V857">
        <f t="shared" si="26"/>
        <v>2846.5604752998493</v>
      </c>
      <c r="W857">
        <f t="shared" si="27"/>
        <v>1634716.8889989764</v>
      </c>
    </row>
    <row r="858" spans="1:23">
      <c r="A858">
        <v>575</v>
      </c>
      <c r="B858">
        <v>24</v>
      </c>
      <c r="C858">
        <v>0</v>
      </c>
      <c r="D858" t="s">
        <v>17</v>
      </c>
      <c r="E858">
        <v>2</v>
      </c>
      <c r="F858">
        <v>0</v>
      </c>
      <c r="G858">
        <v>0</v>
      </c>
      <c r="H858" t="s">
        <v>12</v>
      </c>
      <c r="I858" t="s">
        <v>14</v>
      </c>
      <c r="J858" t="s">
        <v>13</v>
      </c>
      <c r="K858">
        <v>2788</v>
      </c>
      <c r="L858">
        <v>15</v>
      </c>
      <c r="M858" t="s">
        <v>22</v>
      </c>
      <c r="N858" t="s">
        <v>16</v>
      </c>
      <c r="V858">
        <f t="shared" si="26"/>
        <v>2407.6706166727186</v>
      </c>
      <c r="W858">
        <f t="shared" si="27"/>
        <v>144650.4398221102</v>
      </c>
    </row>
    <row r="859" spans="1:23">
      <c r="A859">
        <v>802</v>
      </c>
      <c r="B859">
        <v>24</v>
      </c>
      <c r="C859">
        <v>0</v>
      </c>
      <c r="D859" t="s">
        <v>17</v>
      </c>
      <c r="E859">
        <v>2</v>
      </c>
      <c r="F859">
        <v>0</v>
      </c>
      <c r="G859">
        <v>0</v>
      </c>
      <c r="H859" t="s">
        <v>12</v>
      </c>
      <c r="I859" t="s">
        <v>14</v>
      </c>
      <c r="J859" t="s">
        <v>14</v>
      </c>
      <c r="K859">
        <v>4272</v>
      </c>
      <c r="L859">
        <v>20</v>
      </c>
      <c r="M859" t="s">
        <v>22</v>
      </c>
      <c r="N859" t="s">
        <v>16</v>
      </c>
      <c r="V859">
        <f t="shared" si="26"/>
        <v>3139.1537143846031</v>
      </c>
      <c r="W859">
        <f t="shared" si="27"/>
        <v>1283340.7068326015</v>
      </c>
    </row>
    <row r="860" spans="1:23">
      <c r="A860">
        <v>306</v>
      </c>
      <c r="B860">
        <v>24</v>
      </c>
      <c r="C860">
        <v>0</v>
      </c>
      <c r="D860" t="s">
        <v>17</v>
      </c>
      <c r="E860">
        <v>1</v>
      </c>
      <c r="F860">
        <v>0</v>
      </c>
      <c r="G860">
        <v>1</v>
      </c>
      <c r="H860" t="s">
        <v>25</v>
      </c>
      <c r="I860" t="s">
        <v>13</v>
      </c>
      <c r="J860" t="s">
        <v>13</v>
      </c>
      <c r="K860">
        <v>4811</v>
      </c>
      <c r="L860">
        <v>30</v>
      </c>
      <c r="M860" t="s">
        <v>23</v>
      </c>
      <c r="N860" t="s">
        <v>16</v>
      </c>
      <c r="O860">
        <v>1</v>
      </c>
      <c r="V860">
        <f t="shared" si="26"/>
        <v>4602.1199098083725</v>
      </c>
      <c r="W860">
        <f t="shared" si="27"/>
        <v>43630.892078462421</v>
      </c>
    </row>
    <row r="861" spans="1:23">
      <c r="A861">
        <v>340</v>
      </c>
      <c r="B861">
        <v>24</v>
      </c>
      <c r="C861">
        <v>0</v>
      </c>
      <c r="D861" t="s">
        <v>17</v>
      </c>
      <c r="E861">
        <v>2</v>
      </c>
      <c r="F861">
        <v>1</v>
      </c>
      <c r="G861">
        <v>0</v>
      </c>
      <c r="H861" t="s">
        <v>21</v>
      </c>
      <c r="I861" t="s">
        <v>14</v>
      </c>
      <c r="J861" t="s">
        <v>18</v>
      </c>
      <c r="K861">
        <v>5743</v>
      </c>
      <c r="L861">
        <v>24</v>
      </c>
      <c r="M861" t="s">
        <v>20</v>
      </c>
      <c r="N861" t="s">
        <v>16</v>
      </c>
      <c r="V861">
        <f t="shared" si="26"/>
        <v>3724.3401925541111</v>
      </c>
      <c r="W861">
        <f t="shared" si="27"/>
        <v>4074987.418197473</v>
      </c>
    </row>
    <row r="862" spans="1:23">
      <c r="A862">
        <v>804</v>
      </c>
      <c r="B862">
        <v>24</v>
      </c>
      <c r="C862">
        <v>0</v>
      </c>
      <c r="D862" t="s">
        <v>17</v>
      </c>
      <c r="E862">
        <v>0</v>
      </c>
      <c r="F862">
        <v>0</v>
      </c>
      <c r="G862">
        <v>1</v>
      </c>
      <c r="H862" t="s">
        <v>25</v>
      </c>
      <c r="I862" t="s">
        <v>13</v>
      </c>
      <c r="J862" t="s">
        <v>18</v>
      </c>
      <c r="K862">
        <v>7472</v>
      </c>
      <c r="L862">
        <v>12</v>
      </c>
      <c r="M862" t="s">
        <v>23</v>
      </c>
      <c r="N862" t="s">
        <v>16</v>
      </c>
      <c r="V862">
        <f t="shared" si="26"/>
        <v>1968.7807580455881</v>
      </c>
      <c r="W862">
        <f t="shared" si="27"/>
        <v>30285422.025017291</v>
      </c>
    </row>
    <row r="863" spans="1:23">
      <c r="A863">
        <v>130</v>
      </c>
      <c r="B863">
        <v>24</v>
      </c>
      <c r="C863">
        <v>0</v>
      </c>
      <c r="D863" t="s">
        <v>17</v>
      </c>
      <c r="E863">
        <v>2</v>
      </c>
      <c r="F863">
        <v>0</v>
      </c>
      <c r="G863">
        <v>0</v>
      </c>
      <c r="H863" t="s">
        <v>12</v>
      </c>
      <c r="I863" t="s">
        <v>13</v>
      </c>
      <c r="J863" t="s">
        <v>18</v>
      </c>
      <c r="K863">
        <v>8487</v>
      </c>
      <c r="L863">
        <v>48</v>
      </c>
      <c r="M863" t="s">
        <v>23</v>
      </c>
      <c r="N863" t="s">
        <v>16</v>
      </c>
      <c r="V863">
        <f t="shared" si="26"/>
        <v>7235.4590615711577</v>
      </c>
      <c r="W863">
        <f t="shared" si="27"/>
        <v>1566354.7205633472</v>
      </c>
    </row>
    <row r="864" spans="1:23">
      <c r="A864">
        <v>721</v>
      </c>
      <c r="B864">
        <v>24</v>
      </c>
      <c r="C864">
        <v>0</v>
      </c>
      <c r="D864" t="s">
        <v>17</v>
      </c>
      <c r="E864">
        <v>2</v>
      </c>
      <c r="F864">
        <v>0</v>
      </c>
      <c r="G864">
        <v>1</v>
      </c>
      <c r="H864" t="s">
        <v>25</v>
      </c>
      <c r="I864" t="s">
        <v>26</v>
      </c>
      <c r="J864" t="s">
        <v>18</v>
      </c>
      <c r="K864">
        <v>433</v>
      </c>
      <c r="L864">
        <v>6</v>
      </c>
      <c r="M864" t="s">
        <v>20</v>
      </c>
      <c r="N864" t="s">
        <v>19</v>
      </c>
      <c r="V864">
        <f t="shared" si="26"/>
        <v>1091.0010407913264</v>
      </c>
      <c r="W864">
        <f t="shared" si="27"/>
        <v>432965.36968246882</v>
      </c>
    </row>
    <row r="865" spans="1:23">
      <c r="A865">
        <v>548</v>
      </c>
      <c r="B865">
        <v>24</v>
      </c>
      <c r="C865">
        <v>0</v>
      </c>
      <c r="D865" t="s">
        <v>17</v>
      </c>
      <c r="E865">
        <v>1</v>
      </c>
      <c r="F865">
        <v>0</v>
      </c>
      <c r="G865">
        <v>0</v>
      </c>
      <c r="H865" t="s">
        <v>12</v>
      </c>
      <c r="I865" t="s">
        <v>14</v>
      </c>
      <c r="J865" t="s">
        <v>14</v>
      </c>
      <c r="K865">
        <v>626</v>
      </c>
      <c r="L865">
        <v>12</v>
      </c>
      <c r="M865" t="s">
        <v>15</v>
      </c>
      <c r="N865" t="s">
        <v>19</v>
      </c>
      <c r="V865">
        <f t="shared" si="26"/>
        <v>1968.7807580455881</v>
      </c>
      <c r="W865">
        <f t="shared" si="27"/>
        <v>1803060.1641774841</v>
      </c>
    </row>
    <row r="866" spans="1:23">
      <c r="A866">
        <v>504</v>
      </c>
      <c r="B866">
        <v>24</v>
      </c>
      <c r="C866">
        <v>0</v>
      </c>
      <c r="D866" t="s">
        <v>17</v>
      </c>
      <c r="E866">
        <v>2</v>
      </c>
      <c r="F866">
        <v>0</v>
      </c>
      <c r="G866">
        <v>1</v>
      </c>
      <c r="H866" t="s">
        <v>25</v>
      </c>
      <c r="I866" t="s">
        <v>14</v>
      </c>
      <c r="J866" t="s">
        <v>14</v>
      </c>
      <c r="K866">
        <v>1207</v>
      </c>
      <c r="L866">
        <v>24</v>
      </c>
      <c r="M866" t="s">
        <v>23</v>
      </c>
      <c r="N866" t="s">
        <v>19</v>
      </c>
      <c r="V866">
        <f t="shared" si="26"/>
        <v>3724.3401925541111</v>
      </c>
      <c r="W866">
        <f t="shared" si="27"/>
        <v>6337001.6450483697</v>
      </c>
    </row>
    <row r="867" spans="1:23">
      <c r="A867">
        <v>722</v>
      </c>
      <c r="B867">
        <v>24</v>
      </c>
      <c r="C867">
        <v>0</v>
      </c>
      <c r="D867" t="s">
        <v>17</v>
      </c>
      <c r="E867">
        <v>1</v>
      </c>
      <c r="F867">
        <v>0</v>
      </c>
      <c r="G867">
        <v>0</v>
      </c>
      <c r="H867" t="s">
        <v>12</v>
      </c>
      <c r="I867" t="s">
        <v>14</v>
      </c>
      <c r="J867" t="s">
        <v>14</v>
      </c>
      <c r="K867">
        <v>1228</v>
      </c>
      <c r="L867">
        <v>12</v>
      </c>
      <c r="M867" t="s">
        <v>23</v>
      </c>
      <c r="N867" t="s">
        <v>19</v>
      </c>
      <c r="V867">
        <f t="shared" si="26"/>
        <v>1968.7807580455881</v>
      </c>
      <c r="W867">
        <f t="shared" si="27"/>
        <v>548756.1314905961</v>
      </c>
    </row>
    <row r="868" spans="1:23">
      <c r="A868">
        <v>308</v>
      </c>
      <c r="B868">
        <v>24</v>
      </c>
      <c r="C868">
        <v>0</v>
      </c>
      <c r="D868" t="s">
        <v>17</v>
      </c>
      <c r="E868">
        <v>2</v>
      </c>
      <c r="F868">
        <v>0</v>
      </c>
      <c r="G868">
        <v>0</v>
      </c>
      <c r="H868" t="s">
        <v>12</v>
      </c>
      <c r="I868" t="s">
        <v>14</v>
      </c>
      <c r="J868" t="s">
        <v>18</v>
      </c>
      <c r="K868">
        <v>1237</v>
      </c>
      <c r="L868">
        <v>8</v>
      </c>
      <c r="M868" t="s">
        <v>22</v>
      </c>
      <c r="N868" t="s">
        <v>19</v>
      </c>
      <c r="V868">
        <f t="shared" si="26"/>
        <v>1383.5942798760802</v>
      </c>
      <c r="W868">
        <f t="shared" si="27"/>
        <v>21489.882892386544</v>
      </c>
    </row>
    <row r="869" spans="1:23">
      <c r="A869">
        <v>337</v>
      </c>
      <c r="B869">
        <v>24</v>
      </c>
      <c r="C869">
        <v>0</v>
      </c>
      <c r="D869" t="s">
        <v>17</v>
      </c>
      <c r="E869">
        <v>2</v>
      </c>
      <c r="F869">
        <v>0</v>
      </c>
      <c r="G869">
        <v>1</v>
      </c>
      <c r="H869" t="s">
        <v>25</v>
      </c>
      <c r="I869" t="s">
        <v>13</v>
      </c>
      <c r="J869" t="s">
        <v>14</v>
      </c>
      <c r="K869">
        <v>1275</v>
      </c>
      <c r="L869">
        <v>15</v>
      </c>
      <c r="M869" t="s">
        <v>28</v>
      </c>
      <c r="N869" t="s">
        <v>19</v>
      </c>
      <c r="V869">
        <f t="shared" si="26"/>
        <v>2407.6706166727186</v>
      </c>
      <c r="W869">
        <f t="shared" si="27"/>
        <v>1282942.7258737565</v>
      </c>
    </row>
    <row r="870" spans="1:23">
      <c r="A870">
        <v>761</v>
      </c>
      <c r="B870">
        <v>24</v>
      </c>
      <c r="C870">
        <v>0</v>
      </c>
      <c r="D870" t="s">
        <v>17</v>
      </c>
      <c r="E870">
        <v>2</v>
      </c>
      <c r="F870">
        <v>0</v>
      </c>
      <c r="G870">
        <v>1</v>
      </c>
      <c r="H870" t="s">
        <v>25</v>
      </c>
      <c r="I870" t="s">
        <v>14</v>
      </c>
      <c r="J870" t="s">
        <v>14</v>
      </c>
      <c r="K870">
        <v>2124</v>
      </c>
      <c r="L870">
        <v>18</v>
      </c>
      <c r="M870" t="s">
        <v>22</v>
      </c>
      <c r="N870" t="s">
        <v>19</v>
      </c>
      <c r="V870">
        <f t="shared" si="26"/>
        <v>2846.5604752998493</v>
      </c>
      <c r="W870">
        <f t="shared" si="27"/>
        <v>522093.64046554407</v>
      </c>
    </row>
    <row r="871" spans="1:23">
      <c r="A871">
        <v>252</v>
      </c>
      <c r="B871">
        <v>24</v>
      </c>
      <c r="C871">
        <v>0</v>
      </c>
      <c r="D871" t="s">
        <v>17</v>
      </c>
      <c r="E871">
        <v>2</v>
      </c>
      <c r="F871">
        <v>0</v>
      </c>
      <c r="G871">
        <v>0</v>
      </c>
      <c r="H871" t="s">
        <v>12</v>
      </c>
      <c r="I871" t="s">
        <v>14</v>
      </c>
      <c r="J871" t="s">
        <v>18</v>
      </c>
      <c r="K871">
        <v>2150</v>
      </c>
      <c r="L871">
        <v>30</v>
      </c>
      <c r="M871" t="s">
        <v>23</v>
      </c>
      <c r="N871" t="s">
        <v>19</v>
      </c>
      <c r="V871">
        <f t="shared" si="26"/>
        <v>4602.1199098083725</v>
      </c>
      <c r="W871">
        <f t="shared" si="27"/>
        <v>6012892.0520786215</v>
      </c>
    </row>
    <row r="872" spans="1:23">
      <c r="A872">
        <v>521</v>
      </c>
      <c r="B872">
        <v>24</v>
      </c>
      <c r="C872">
        <v>0</v>
      </c>
      <c r="D872" t="s">
        <v>17</v>
      </c>
      <c r="E872">
        <v>2</v>
      </c>
      <c r="F872">
        <v>0</v>
      </c>
      <c r="G872">
        <v>0</v>
      </c>
      <c r="H872" t="s">
        <v>12</v>
      </c>
      <c r="I872" t="s">
        <v>14</v>
      </c>
      <c r="J872" t="s">
        <v>14</v>
      </c>
      <c r="K872">
        <v>3190</v>
      </c>
      <c r="L872">
        <v>18</v>
      </c>
      <c r="M872" t="s">
        <v>15</v>
      </c>
      <c r="N872" t="s">
        <v>19</v>
      </c>
      <c r="V872">
        <f t="shared" si="26"/>
        <v>2846.5604752998493</v>
      </c>
      <c r="W872">
        <f t="shared" si="27"/>
        <v>117950.70712626545</v>
      </c>
    </row>
    <row r="873" spans="1:23">
      <c r="A873">
        <v>11</v>
      </c>
      <c r="B873">
        <v>24</v>
      </c>
      <c r="C873">
        <v>0</v>
      </c>
      <c r="D873" t="s">
        <v>17</v>
      </c>
      <c r="E873">
        <v>2</v>
      </c>
      <c r="F873">
        <v>0</v>
      </c>
      <c r="G873">
        <v>1</v>
      </c>
      <c r="H873" t="s">
        <v>25</v>
      </c>
      <c r="I873" t="s">
        <v>14</v>
      </c>
      <c r="J873" t="s">
        <v>14</v>
      </c>
      <c r="K873">
        <v>4308</v>
      </c>
      <c r="L873">
        <v>48</v>
      </c>
      <c r="M873" t="s">
        <v>27</v>
      </c>
      <c r="N873" t="s">
        <v>19</v>
      </c>
      <c r="V873">
        <f t="shared" si="26"/>
        <v>7235.4590615711577</v>
      </c>
      <c r="W873">
        <f t="shared" si="27"/>
        <v>8570016.5571750831</v>
      </c>
    </row>
    <row r="874" spans="1:23">
      <c r="A874">
        <v>332</v>
      </c>
      <c r="B874">
        <v>24</v>
      </c>
      <c r="C874">
        <v>0</v>
      </c>
      <c r="D874" t="s">
        <v>17</v>
      </c>
      <c r="E874">
        <v>3</v>
      </c>
      <c r="F874">
        <v>0</v>
      </c>
      <c r="G874">
        <v>0</v>
      </c>
      <c r="H874" t="s">
        <v>12</v>
      </c>
      <c r="I874" t="s">
        <v>18</v>
      </c>
      <c r="J874" t="s">
        <v>18</v>
      </c>
      <c r="K874">
        <v>7408</v>
      </c>
      <c r="L874">
        <v>60</v>
      </c>
      <c r="M874" t="s">
        <v>23</v>
      </c>
      <c r="N874" t="s">
        <v>19</v>
      </c>
      <c r="V874">
        <f t="shared" si="26"/>
        <v>8991.0184960796814</v>
      </c>
      <c r="W874">
        <f t="shared" si="27"/>
        <v>2505947.5589303765</v>
      </c>
    </row>
    <row r="875" spans="1:23">
      <c r="A875">
        <v>333</v>
      </c>
      <c r="B875">
        <v>24</v>
      </c>
      <c r="C875">
        <v>0</v>
      </c>
      <c r="D875" t="s">
        <v>17</v>
      </c>
      <c r="E875">
        <v>1</v>
      </c>
      <c r="F875">
        <v>0</v>
      </c>
      <c r="G875">
        <v>1</v>
      </c>
      <c r="H875" t="s">
        <v>25</v>
      </c>
      <c r="I875" t="s">
        <v>18</v>
      </c>
      <c r="J875" t="s">
        <v>13</v>
      </c>
      <c r="K875">
        <v>11590</v>
      </c>
      <c r="L875">
        <v>48</v>
      </c>
      <c r="M875" t="s">
        <v>23</v>
      </c>
      <c r="N875" t="s">
        <v>19</v>
      </c>
      <c r="V875">
        <f t="shared" si="26"/>
        <v>7235.4590615711577</v>
      </c>
      <c r="W875">
        <f t="shared" si="27"/>
        <v>18962026.784452744</v>
      </c>
    </row>
    <row r="876" spans="1:23">
      <c r="A876">
        <v>39</v>
      </c>
      <c r="B876">
        <v>24</v>
      </c>
      <c r="C876">
        <v>1</v>
      </c>
      <c r="D876" t="s">
        <v>11</v>
      </c>
      <c r="E876">
        <v>2</v>
      </c>
      <c r="F876">
        <v>0</v>
      </c>
      <c r="G876">
        <v>0</v>
      </c>
      <c r="H876" t="s">
        <v>12</v>
      </c>
      <c r="I876" t="s">
        <v>14</v>
      </c>
      <c r="J876" t="s">
        <v>18</v>
      </c>
      <c r="K876">
        <v>458</v>
      </c>
      <c r="L876">
        <v>9</v>
      </c>
      <c r="M876" t="s">
        <v>15</v>
      </c>
      <c r="N876" t="s">
        <v>16</v>
      </c>
      <c r="V876">
        <f t="shared" si="26"/>
        <v>1529.8908994184571</v>
      </c>
      <c r="W876">
        <f t="shared" si="27"/>
        <v>1148950.1002561089</v>
      </c>
    </row>
    <row r="877" spans="1:23">
      <c r="A877">
        <v>930</v>
      </c>
      <c r="B877">
        <v>24</v>
      </c>
      <c r="C877">
        <v>1</v>
      </c>
      <c r="D877" t="s">
        <v>11</v>
      </c>
      <c r="E877">
        <v>1</v>
      </c>
      <c r="F877">
        <v>0</v>
      </c>
      <c r="G877">
        <v>0</v>
      </c>
      <c r="H877" t="s">
        <v>12</v>
      </c>
      <c r="I877" t="s">
        <v>14</v>
      </c>
      <c r="J877" t="s">
        <v>14</v>
      </c>
      <c r="K877">
        <v>1747</v>
      </c>
      <c r="L877">
        <v>24</v>
      </c>
      <c r="M877" t="s">
        <v>22</v>
      </c>
      <c r="N877" t="s">
        <v>16</v>
      </c>
      <c r="V877">
        <f t="shared" si="26"/>
        <v>3724.3401925541111</v>
      </c>
      <c r="W877">
        <f t="shared" si="27"/>
        <v>3909874.2370899292</v>
      </c>
    </row>
    <row r="878" spans="1:23">
      <c r="A878">
        <v>122</v>
      </c>
      <c r="B878">
        <v>24</v>
      </c>
      <c r="C878">
        <v>1</v>
      </c>
      <c r="D878" t="s">
        <v>11</v>
      </c>
      <c r="E878">
        <v>1</v>
      </c>
      <c r="F878">
        <v>0</v>
      </c>
      <c r="G878">
        <v>1</v>
      </c>
      <c r="H878" t="s">
        <v>25</v>
      </c>
      <c r="I878" t="s">
        <v>14</v>
      </c>
      <c r="J878" t="s">
        <v>13</v>
      </c>
      <c r="K878">
        <v>1768</v>
      </c>
      <c r="L878">
        <v>12</v>
      </c>
      <c r="M878" t="s">
        <v>22</v>
      </c>
      <c r="N878" t="s">
        <v>16</v>
      </c>
      <c r="V878">
        <f t="shared" si="26"/>
        <v>1968.7807580455881</v>
      </c>
      <c r="W878">
        <f t="shared" si="27"/>
        <v>40312.912801360981</v>
      </c>
    </row>
    <row r="879" spans="1:23">
      <c r="A879">
        <v>698</v>
      </c>
      <c r="B879">
        <v>24</v>
      </c>
      <c r="C879">
        <v>1</v>
      </c>
      <c r="D879" t="s">
        <v>11</v>
      </c>
      <c r="E879">
        <v>2</v>
      </c>
      <c r="F879">
        <v>0</v>
      </c>
      <c r="G879">
        <v>0</v>
      </c>
      <c r="H879" t="s">
        <v>12</v>
      </c>
      <c r="I879" t="s">
        <v>14</v>
      </c>
      <c r="J879" t="s">
        <v>13</v>
      </c>
      <c r="K879">
        <v>1800</v>
      </c>
      <c r="L879">
        <v>18</v>
      </c>
      <c r="M879" t="s">
        <v>15</v>
      </c>
      <c r="N879" t="s">
        <v>16</v>
      </c>
      <c r="V879">
        <f t="shared" si="26"/>
        <v>2846.5604752998493</v>
      </c>
      <c r="W879">
        <f t="shared" si="27"/>
        <v>1095288.8284598463</v>
      </c>
    </row>
    <row r="880" spans="1:23">
      <c r="A880">
        <v>254</v>
      </c>
      <c r="B880">
        <v>24</v>
      </c>
      <c r="C880">
        <v>1</v>
      </c>
      <c r="D880" t="s">
        <v>11</v>
      </c>
      <c r="E880">
        <v>2</v>
      </c>
      <c r="F880">
        <v>0</v>
      </c>
      <c r="G880">
        <v>0</v>
      </c>
      <c r="H880" t="s">
        <v>12</v>
      </c>
      <c r="I880" t="s">
        <v>13</v>
      </c>
      <c r="J880" t="s">
        <v>18</v>
      </c>
      <c r="K880">
        <v>2030</v>
      </c>
      <c r="L880">
        <v>9</v>
      </c>
      <c r="M880" t="s">
        <v>22</v>
      </c>
      <c r="N880" t="s">
        <v>16</v>
      </c>
      <c r="V880">
        <f t="shared" si="26"/>
        <v>1529.8908994184571</v>
      </c>
      <c r="W880">
        <f t="shared" si="27"/>
        <v>250109.11248447976</v>
      </c>
    </row>
    <row r="881" spans="1:23">
      <c r="A881">
        <v>673</v>
      </c>
      <c r="B881">
        <v>24</v>
      </c>
      <c r="C881">
        <v>1</v>
      </c>
      <c r="D881" t="s">
        <v>11</v>
      </c>
      <c r="E881">
        <v>2</v>
      </c>
      <c r="F881">
        <v>0</v>
      </c>
      <c r="G881">
        <v>0</v>
      </c>
      <c r="H881" t="s">
        <v>12</v>
      </c>
      <c r="I881" t="s">
        <v>24</v>
      </c>
      <c r="J881" t="s">
        <v>13</v>
      </c>
      <c r="K881">
        <v>2080</v>
      </c>
      <c r="L881">
        <v>6</v>
      </c>
      <c r="M881" t="s">
        <v>23</v>
      </c>
      <c r="N881" t="s">
        <v>16</v>
      </c>
      <c r="V881">
        <f t="shared" si="26"/>
        <v>1091.0010407913264</v>
      </c>
      <c r="W881">
        <f t="shared" si="27"/>
        <v>978118.94131583953</v>
      </c>
    </row>
    <row r="882" spans="1:23">
      <c r="A882">
        <v>762</v>
      </c>
      <c r="B882">
        <v>24</v>
      </c>
      <c r="C882">
        <v>1</v>
      </c>
      <c r="D882" t="s">
        <v>11</v>
      </c>
      <c r="E882">
        <v>1</v>
      </c>
      <c r="F882">
        <v>0</v>
      </c>
      <c r="G882">
        <v>0</v>
      </c>
      <c r="H882" t="s">
        <v>12</v>
      </c>
      <c r="I882" t="s">
        <v>14</v>
      </c>
      <c r="J882" t="s">
        <v>14</v>
      </c>
      <c r="K882">
        <v>2214</v>
      </c>
      <c r="L882">
        <v>12</v>
      </c>
      <c r="M882" t="s">
        <v>15</v>
      </c>
      <c r="N882" t="s">
        <v>16</v>
      </c>
      <c r="V882">
        <f t="shared" si="26"/>
        <v>1968.7807580455881</v>
      </c>
      <c r="W882">
        <f t="shared" si="27"/>
        <v>60132.476624696421</v>
      </c>
    </row>
    <row r="883" spans="1:23">
      <c r="A883">
        <v>101</v>
      </c>
      <c r="B883">
        <v>24</v>
      </c>
      <c r="C883">
        <v>1</v>
      </c>
      <c r="D883" t="s">
        <v>11</v>
      </c>
      <c r="E883">
        <v>2</v>
      </c>
      <c r="F883">
        <v>0</v>
      </c>
      <c r="G883">
        <v>1</v>
      </c>
      <c r="H883" t="s">
        <v>25</v>
      </c>
      <c r="I883" t="s">
        <v>14</v>
      </c>
      <c r="J883" t="s">
        <v>18</v>
      </c>
      <c r="K883">
        <v>2323</v>
      </c>
      <c r="L883">
        <v>36</v>
      </c>
      <c r="M883" t="s">
        <v>15</v>
      </c>
      <c r="N883" t="s">
        <v>16</v>
      </c>
      <c r="V883">
        <f t="shared" si="26"/>
        <v>5479.899627062634</v>
      </c>
      <c r="W883">
        <f t="shared" si="27"/>
        <v>9966015.2553481981</v>
      </c>
    </row>
    <row r="884" spans="1:23">
      <c r="A884">
        <v>476</v>
      </c>
      <c r="B884">
        <v>24</v>
      </c>
      <c r="C884">
        <v>1</v>
      </c>
      <c r="D884" t="s">
        <v>11</v>
      </c>
      <c r="E884">
        <v>2</v>
      </c>
      <c r="F884">
        <v>0</v>
      </c>
      <c r="G884">
        <v>0</v>
      </c>
      <c r="H884" t="s">
        <v>12</v>
      </c>
      <c r="I884" t="s">
        <v>24</v>
      </c>
      <c r="J884" t="s">
        <v>13</v>
      </c>
      <c r="K884">
        <v>2569</v>
      </c>
      <c r="L884">
        <v>39</v>
      </c>
      <c r="M884" t="s">
        <v>23</v>
      </c>
      <c r="N884" t="s">
        <v>16</v>
      </c>
      <c r="V884">
        <f t="shared" si="26"/>
        <v>5918.7894856897647</v>
      </c>
      <c r="W884">
        <f t="shared" si="27"/>
        <v>11221089.598437699</v>
      </c>
    </row>
    <row r="885" spans="1:23">
      <c r="A885">
        <v>821</v>
      </c>
      <c r="B885">
        <v>24</v>
      </c>
      <c r="C885">
        <v>1</v>
      </c>
      <c r="D885" t="s">
        <v>11</v>
      </c>
      <c r="E885">
        <v>2</v>
      </c>
      <c r="F885">
        <v>0</v>
      </c>
      <c r="G885">
        <v>0</v>
      </c>
      <c r="H885" t="s">
        <v>12</v>
      </c>
      <c r="I885" t="s">
        <v>14</v>
      </c>
      <c r="J885" t="s">
        <v>26</v>
      </c>
      <c r="K885">
        <v>3016</v>
      </c>
      <c r="L885">
        <v>12</v>
      </c>
      <c r="M885" t="s">
        <v>15</v>
      </c>
      <c r="N885" t="s">
        <v>16</v>
      </c>
      <c r="V885">
        <f t="shared" si="26"/>
        <v>1968.7807580455881</v>
      </c>
      <c r="W885">
        <f t="shared" si="27"/>
        <v>1096668.1407195732</v>
      </c>
    </row>
    <row r="886" spans="1:23">
      <c r="A886">
        <v>218</v>
      </c>
      <c r="B886">
        <v>24</v>
      </c>
      <c r="C886">
        <v>1</v>
      </c>
      <c r="D886" t="s">
        <v>11</v>
      </c>
      <c r="E886">
        <v>1</v>
      </c>
      <c r="F886">
        <v>0</v>
      </c>
      <c r="G886">
        <v>1</v>
      </c>
      <c r="H886" t="s">
        <v>25</v>
      </c>
      <c r="I886" t="s">
        <v>14</v>
      </c>
      <c r="J886" t="s">
        <v>14</v>
      </c>
      <c r="K886">
        <v>3021</v>
      </c>
      <c r="L886">
        <v>24</v>
      </c>
      <c r="M886" t="s">
        <v>22</v>
      </c>
      <c r="N886" t="s">
        <v>16</v>
      </c>
      <c r="V886">
        <f t="shared" si="26"/>
        <v>3724.3401925541111</v>
      </c>
      <c r="W886">
        <f t="shared" si="27"/>
        <v>494687.42646205414</v>
      </c>
    </row>
    <row r="887" spans="1:23">
      <c r="A887">
        <v>906</v>
      </c>
      <c r="B887">
        <v>24</v>
      </c>
      <c r="C887">
        <v>1</v>
      </c>
      <c r="D887" t="s">
        <v>11</v>
      </c>
      <c r="E887">
        <v>1</v>
      </c>
      <c r="F887">
        <v>0</v>
      </c>
      <c r="G887">
        <v>0</v>
      </c>
      <c r="H887" t="s">
        <v>12</v>
      </c>
      <c r="I887" t="s">
        <v>13</v>
      </c>
      <c r="J887" t="s">
        <v>14</v>
      </c>
      <c r="K887">
        <v>3763</v>
      </c>
      <c r="L887">
        <v>21</v>
      </c>
      <c r="M887" t="s">
        <v>23</v>
      </c>
      <c r="N887" t="s">
        <v>16</v>
      </c>
      <c r="V887">
        <f t="shared" si="26"/>
        <v>3285.45033392698</v>
      </c>
      <c r="W887">
        <f t="shared" si="27"/>
        <v>228053.68356645294</v>
      </c>
    </row>
    <row r="888" spans="1:23">
      <c r="A888">
        <v>152</v>
      </c>
      <c r="B888">
        <v>24</v>
      </c>
      <c r="C888">
        <v>1</v>
      </c>
      <c r="D888" t="s">
        <v>11</v>
      </c>
      <c r="E888">
        <v>2</v>
      </c>
      <c r="F888">
        <v>0</v>
      </c>
      <c r="G888">
        <v>0</v>
      </c>
      <c r="H888" t="s">
        <v>12</v>
      </c>
      <c r="I888" t="s">
        <v>14</v>
      </c>
      <c r="J888" t="s">
        <v>26</v>
      </c>
      <c r="K888">
        <v>5848</v>
      </c>
      <c r="L888">
        <v>36</v>
      </c>
      <c r="M888" t="s">
        <v>15</v>
      </c>
      <c r="N888" t="s">
        <v>16</v>
      </c>
      <c r="V888">
        <f t="shared" si="26"/>
        <v>5479.899627062634</v>
      </c>
      <c r="W888">
        <f t="shared" si="27"/>
        <v>135497.88455662798</v>
      </c>
    </row>
    <row r="889" spans="1:23">
      <c r="A889">
        <v>43</v>
      </c>
      <c r="B889">
        <v>24</v>
      </c>
      <c r="C889">
        <v>1</v>
      </c>
      <c r="D889" t="s">
        <v>11</v>
      </c>
      <c r="E889">
        <v>2</v>
      </c>
      <c r="F889">
        <v>0</v>
      </c>
      <c r="G889">
        <v>1</v>
      </c>
      <c r="H889" t="s">
        <v>25</v>
      </c>
      <c r="I889" t="s">
        <v>18</v>
      </c>
      <c r="J889" t="s">
        <v>14</v>
      </c>
      <c r="K889">
        <v>6187</v>
      </c>
      <c r="L889">
        <v>30</v>
      </c>
      <c r="M889" t="s">
        <v>23</v>
      </c>
      <c r="N889" t="s">
        <v>16</v>
      </c>
      <c r="V889">
        <f t="shared" si="26"/>
        <v>4602.1199098083725</v>
      </c>
      <c r="W889">
        <f t="shared" si="27"/>
        <v>2511844.9002858214</v>
      </c>
    </row>
    <row r="890" spans="1:23">
      <c r="A890">
        <v>561</v>
      </c>
      <c r="B890">
        <v>24</v>
      </c>
      <c r="C890">
        <v>1</v>
      </c>
      <c r="D890" t="s">
        <v>11</v>
      </c>
      <c r="E890">
        <v>1</v>
      </c>
      <c r="F890">
        <v>0</v>
      </c>
      <c r="G890">
        <v>1</v>
      </c>
      <c r="H890" t="s">
        <v>25</v>
      </c>
      <c r="I890" t="s">
        <v>14</v>
      </c>
      <c r="J890" t="s">
        <v>14</v>
      </c>
      <c r="K890">
        <v>1546</v>
      </c>
      <c r="L890">
        <v>24</v>
      </c>
      <c r="M890" t="s">
        <v>15</v>
      </c>
      <c r="N890" t="s">
        <v>19</v>
      </c>
      <c r="V890">
        <f t="shared" si="26"/>
        <v>3724.3401925541111</v>
      </c>
      <c r="W890">
        <f t="shared" si="27"/>
        <v>4745165.9944966817</v>
      </c>
    </row>
    <row r="891" spans="1:23">
      <c r="A891">
        <v>951</v>
      </c>
      <c r="B891">
        <v>24</v>
      </c>
      <c r="C891">
        <v>1</v>
      </c>
      <c r="D891" t="s">
        <v>11</v>
      </c>
      <c r="E891">
        <v>2</v>
      </c>
      <c r="F891">
        <v>0</v>
      </c>
      <c r="G891">
        <v>0</v>
      </c>
      <c r="H891" t="s">
        <v>12</v>
      </c>
      <c r="I891" t="s">
        <v>14</v>
      </c>
      <c r="J891" t="s">
        <v>14</v>
      </c>
      <c r="K891">
        <v>2145</v>
      </c>
      <c r="L891">
        <v>36</v>
      </c>
      <c r="M891" t="s">
        <v>27</v>
      </c>
      <c r="N891" t="s">
        <v>19</v>
      </c>
      <c r="V891">
        <f t="shared" si="26"/>
        <v>5479.899627062634</v>
      </c>
      <c r="W891">
        <f t="shared" si="27"/>
        <v>11121555.522582496</v>
      </c>
    </row>
    <row r="892" spans="1:23">
      <c r="A892">
        <v>242</v>
      </c>
      <c r="B892">
        <v>24</v>
      </c>
      <c r="C892">
        <v>1</v>
      </c>
      <c r="D892" t="s">
        <v>11</v>
      </c>
      <c r="E892">
        <v>2</v>
      </c>
      <c r="F892">
        <v>1</v>
      </c>
      <c r="G892">
        <v>0</v>
      </c>
      <c r="H892" t="s">
        <v>21</v>
      </c>
      <c r="I892" t="s">
        <v>14</v>
      </c>
      <c r="J892" t="s">
        <v>14</v>
      </c>
      <c r="K892">
        <v>4605</v>
      </c>
      <c r="L892">
        <v>48</v>
      </c>
      <c r="M892" t="s">
        <v>23</v>
      </c>
      <c r="N892" t="s">
        <v>19</v>
      </c>
      <c r="V892">
        <f t="shared" si="26"/>
        <v>7235.4590615711577</v>
      </c>
      <c r="W892">
        <f t="shared" si="27"/>
        <v>6919314.8746018158</v>
      </c>
    </row>
    <row r="893" spans="1:23">
      <c r="A893">
        <v>677</v>
      </c>
      <c r="B893">
        <v>24</v>
      </c>
      <c r="C893">
        <v>1</v>
      </c>
      <c r="D893" t="s">
        <v>11</v>
      </c>
      <c r="E893">
        <v>2</v>
      </c>
      <c r="F893">
        <v>0</v>
      </c>
      <c r="G893">
        <v>0</v>
      </c>
      <c r="H893" t="s">
        <v>12</v>
      </c>
      <c r="I893" t="s">
        <v>18</v>
      </c>
      <c r="J893" t="s">
        <v>18</v>
      </c>
      <c r="K893">
        <v>5595</v>
      </c>
      <c r="L893">
        <v>72</v>
      </c>
      <c r="M893" t="s">
        <v>15</v>
      </c>
      <c r="N893" t="s">
        <v>19</v>
      </c>
      <c r="V893">
        <f t="shared" si="26"/>
        <v>10746.577930588204</v>
      </c>
      <c r="W893">
        <f t="shared" si="27"/>
        <v>26538755.174923446</v>
      </c>
    </row>
    <row r="894" spans="1:23">
      <c r="A894">
        <v>706</v>
      </c>
      <c r="B894">
        <v>24</v>
      </c>
      <c r="C894">
        <v>1</v>
      </c>
      <c r="D894" t="s">
        <v>11</v>
      </c>
      <c r="E894">
        <v>2</v>
      </c>
      <c r="F894">
        <v>0</v>
      </c>
      <c r="G894">
        <v>0</v>
      </c>
      <c r="H894" t="s">
        <v>12</v>
      </c>
      <c r="I894" t="s">
        <v>18</v>
      </c>
      <c r="J894" t="s">
        <v>18</v>
      </c>
      <c r="K894">
        <v>6560</v>
      </c>
      <c r="L894">
        <v>48</v>
      </c>
      <c r="M894" t="s">
        <v>23</v>
      </c>
      <c r="N894" t="s">
        <v>19</v>
      </c>
      <c r="V894">
        <f t="shared" si="26"/>
        <v>7235.4590615711577</v>
      </c>
      <c r="W894">
        <f t="shared" si="27"/>
        <v>456244.94385858899</v>
      </c>
    </row>
    <row r="895" spans="1:23">
      <c r="A895">
        <v>805</v>
      </c>
      <c r="B895">
        <v>24</v>
      </c>
      <c r="C895">
        <v>1</v>
      </c>
      <c r="D895" t="s">
        <v>11</v>
      </c>
      <c r="E895">
        <v>2</v>
      </c>
      <c r="F895">
        <v>0</v>
      </c>
      <c r="G895">
        <v>0</v>
      </c>
      <c r="H895" t="s">
        <v>12</v>
      </c>
      <c r="I895" t="s">
        <v>14</v>
      </c>
      <c r="J895" t="s">
        <v>14</v>
      </c>
      <c r="K895">
        <v>9271</v>
      </c>
      <c r="L895">
        <v>36</v>
      </c>
      <c r="M895" t="s">
        <v>23</v>
      </c>
      <c r="N895" t="s">
        <v>19</v>
      </c>
      <c r="V895">
        <f t="shared" si="26"/>
        <v>5479.899627062634</v>
      </c>
      <c r="W895">
        <f t="shared" si="27"/>
        <v>14372442.037685836</v>
      </c>
    </row>
    <row r="896" spans="1:23">
      <c r="A896">
        <v>812</v>
      </c>
      <c r="B896">
        <v>24</v>
      </c>
      <c r="C896">
        <v>1</v>
      </c>
      <c r="D896" t="s">
        <v>11</v>
      </c>
      <c r="E896">
        <v>2</v>
      </c>
      <c r="F896">
        <v>0</v>
      </c>
      <c r="G896">
        <v>0</v>
      </c>
      <c r="H896" t="s">
        <v>12</v>
      </c>
      <c r="I896" t="s">
        <v>14</v>
      </c>
      <c r="J896" t="s">
        <v>14</v>
      </c>
      <c r="K896">
        <v>9629</v>
      </c>
      <c r="L896">
        <v>36</v>
      </c>
      <c r="M896" t="s">
        <v>23</v>
      </c>
      <c r="N896" t="s">
        <v>19</v>
      </c>
      <c r="V896">
        <f t="shared" si="26"/>
        <v>5479.899627062634</v>
      </c>
      <c r="W896">
        <f t="shared" si="27"/>
        <v>17215033.904708989</v>
      </c>
    </row>
    <row r="897" spans="1:23">
      <c r="A897">
        <v>111</v>
      </c>
      <c r="B897">
        <v>23</v>
      </c>
      <c r="C897">
        <v>0</v>
      </c>
      <c r="D897" t="s">
        <v>17</v>
      </c>
      <c r="E897">
        <v>2</v>
      </c>
      <c r="F897">
        <v>0</v>
      </c>
      <c r="G897">
        <v>1</v>
      </c>
      <c r="H897" t="s">
        <v>25</v>
      </c>
      <c r="I897" t="s">
        <v>14</v>
      </c>
      <c r="J897" t="s">
        <v>26</v>
      </c>
      <c r="K897">
        <v>392</v>
      </c>
      <c r="L897">
        <v>15</v>
      </c>
      <c r="M897" t="s">
        <v>20</v>
      </c>
      <c r="N897" t="s">
        <v>16</v>
      </c>
      <c r="V897">
        <f t="shared" si="26"/>
        <v>2407.6706166727186</v>
      </c>
      <c r="W897">
        <f t="shared" si="27"/>
        <v>4062928.0349177774</v>
      </c>
    </row>
    <row r="898" spans="1:23">
      <c r="A898">
        <v>837</v>
      </c>
      <c r="B898">
        <v>23</v>
      </c>
      <c r="C898">
        <v>0</v>
      </c>
      <c r="D898" t="s">
        <v>17</v>
      </c>
      <c r="E898">
        <v>1</v>
      </c>
      <c r="F898">
        <v>0</v>
      </c>
      <c r="G898">
        <v>1</v>
      </c>
      <c r="H898" t="s">
        <v>25</v>
      </c>
      <c r="I898" t="s">
        <v>14</v>
      </c>
      <c r="J898" t="s">
        <v>13</v>
      </c>
      <c r="K898">
        <v>601</v>
      </c>
      <c r="L898">
        <v>4</v>
      </c>
      <c r="M898" t="s">
        <v>22</v>
      </c>
      <c r="N898" t="s">
        <v>16</v>
      </c>
      <c r="V898">
        <f t="shared" si="26"/>
        <v>798.4078017065724</v>
      </c>
      <c r="W898">
        <f t="shared" si="27"/>
        <v>38969.840174621408</v>
      </c>
    </row>
    <row r="899" spans="1:23">
      <c r="A899">
        <v>752</v>
      </c>
      <c r="B899">
        <v>23</v>
      </c>
      <c r="C899">
        <v>0</v>
      </c>
      <c r="D899" t="s">
        <v>17</v>
      </c>
      <c r="E899">
        <v>1</v>
      </c>
      <c r="F899">
        <v>0</v>
      </c>
      <c r="G899">
        <v>1</v>
      </c>
      <c r="H899" t="s">
        <v>25</v>
      </c>
      <c r="I899" t="s">
        <v>18</v>
      </c>
      <c r="J899" t="s">
        <v>18</v>
      </c>
      <c r="K899">
        <v>841</v>
      </c>
      <c r="L899">
        <v>12</v>
      </c>
      <c r="M899" t="s">
        <v>27</v>
      </c>
      <c r="N899" t="s">
        <v>16</v>
      </c>
      <c r="O899">
        <v>1</v>
      </c>
      <c r="V899">
        <f t="shared" ref="V899:V962" si="28">T$10+L899*U$10</f>
        <v>1968.7807580455881</v>
      </c>
      <c r="W899">
        <f t="shared" ref="W899:W962" si="29">(V899-K899)^2</f>
        <v>1271889.4382178814</v>
      </c>
    </row>
    <row r="900" spans="1:23">
      <c r="A900">
        <v>550</v>
      </c>
      <c r="B900">
        <v>23</v>
      </c>
      <c r="C900">
        <v>0</v>
      </c>
      <c r="D900" t="s">
        <v>17</v>
      </c>
      <c r="E900">
        <v>2</v>
      </c>
      <c r="F900">
        <v>0</v>
      </c>
      <c r="G900">
        <v>0</v>
      </c>
      <c r="H900" t="s">
        <v>12</v>
      </c>
      <c r="I900" t="s">
        <v>13</v>
      </c>
      <c r="J900" t="s">
        <v>13</v>
      </c>
      <c r="K900">
        <v>996</v>
      </c>
      <c r="L900">
        <v>12</v>
      </c>
      <c r="M900" t="s">
        <v>29</v>
      </c>
      <c r="N900" t="s">
        <v>16</v>
      </c>
      <c r="V900">
        <f t="shared" si="28"/>
        <v>1968.7807580455881</v>
      </c>
      <c r="W900">
        <f t="shared" si="29"/>
        <v>946302.40322374902</v>
      </c>
    </row>
    <row r="901" spans="1:23">
      <c r="A901">
        <v>221</v>
      </c>
      <c r="B901">
        <v>23</v>
      </c>
      <c r="C901">
        <v>0</v>
      </c>
      <c r="D901" t="s">
        <v>17</v>
      </c>
      <c r="E901">
        <v>2</v>
      </c>
      <c r="F901">
        <v>0</v>
      </c>
      <c r="G901">
        <v>1</v>
      </c>
      <c r="H901" t="s">
        <v>25</v>
      </c>
      <c r="I901" t="s">
        <v>13</v>
      </c>
      <c r="J901" t="s">
        <v>14</v>
      </c>
      <c r="K901">
        <v>1200</v>
      </c>
      <c r="L901">
        <v>12</v>
      </c>
      <c r="M901" t="s">
        <v>20</v>
      </c>
      <c r="N901" t="s">
        <v>16</v>
      </c>
      <c r="V901">
        <f t="shared" si="28"/>
        <v>1968.7807580455881</v>
      </c>
      <c r="W901">
        <f t="shared" si="29"/>
        <v>591023.85394114908</v>
      </c>
    </row>
    <row r="902" spans="1:23">
      <c r="A902">
        <v>350</v>
      </c>
      <c r="B902">
        <v>23</v>
      </c>
      <c r="C902">
        <v>0</v>
      </c>
      <c r="D902" t="s">
        <v>17</v>
      </c>
      <c r="E902">
        <v>2</v>
      </c>
      <c r="F902">
        <v>0</v>
      </c>
      <c r="G902">
        <v>1</v>
      </c>
      <c r="H902" t="s">
        <v>25</v>
      </c>
      <c r="I902" t="s">
        <v>14</v>
      </c>
      <c r="J902" t="s">
        <v>13</v>
      </c>
      <c r="K902">
        <v>1236</v>
      </c>
      <c r="L902">
        <v>9</v>
      </c>
      <c r="M902" t="s">
        <v>28</v>
      </c>
      <c r="N902" t="s">
        <v>16</v>
      </c>
      <c r="V902">
        <f t="shared" si="28"/>
        <v>1529.8908994184571</v>
      </c>
      <c r="W902">
        <f t="shared" si="29"/>
        <v>86371.860760989686</v>
      </c>
    </row>
    <row r="903" spans="1:23">
      <c r="A903">
        <v>604</v>
      </c>
      <c r="B903">
        <v>23</v>
      </c>
      <c r="C903">
        <v>0</v>
      </c>
      <c r="D903" t="s">
        <v>17</v>
      </c>
      <c r="E903">
        <v>2</v>
      </c>
      <c r="F903">
        <v>0</v>
      </c>
      <c r="G903">
        <v>0</v>
      </c>
      <c r="H903" t="s">
        <v>12</v>
      </c>
      <c r="I903" t="s">
        <v>14</v>
      </c>
      <c r="J903" t="s">
        <v>26</v>
      </c>
      <c r="K903">
        <v>1275</v>
      </c>
      <c r="L903">
        <v>10</v>
      </c>
      <c r="M903" t="s">
        <v>22</v>
      </c>
      <c r="N903" t="s">
        <v>16</v>
      </c>
      <c r="V903">
        <f t="shared" si="28"/>
        <v>1676.187518960834</v>
      </c>
      <c r="W903">
        <f t="shared" si="29"/>
        <v>160951.42536994957</v>
      </c>
    </row>
    <row r="904" spans="1:23">
      <c r="A904">
        <v>47</v>
      </c>
      <c r="B904">
        <v>23</v>
      </c>
      <c r="C904">
        <v>0</v>
      </c>
      <c r="D904" t="s">
        <v>17</v>
      </c>
      <c r="E904">
        <v>0</v>
      </c>
      <c r="F904">
        <v>0</v>
      </c>
      <c r="G904">
        <v>1</v>
      </c>
      <c r="H904" t="s">
        <v>25</v>
      </c>
      <c r="I904" t="s">
        <v>24</v>
      </c>
      <c r="J904" t="s">
        <v>14</v>
      </c>
      <c r="K904">
        <v>1352</v>
      </c>
      <c r="L904">
        <v>6</v>
      </c>
      <c r="M904" t="s">
        <v>23</v>
      </c>
      <c r="N904" t="s">
        <v>16</v>
      </c>
      <c r="V904">
        <f t="shared" si="28"/>
        <v>1091.0010407913264</v>
      </c>
      <c r="W904">
        <f t="shared" si="29"/>
        <v>68120.456708010854</v>
      </c>
    </row>
    <row r="905" spans="1:23">
      <c r="A905">
        <v>934</v>
      </c>
      <c r="B905">
        <v>23</v>
      </c>
      <c r="C905">
        <v>0</v>
      </c>
      <c r="D905" t="s">
        <v>17</v>
      </c>
      <c r="E905">
        <v>2</v>
      </c>
      <c r="F905">
        <v>0</v>
      </c>
      <c r="G905">
        <v>0</v>
      </c>
      <c r="H905" t="s">
        <v>12</v>
      </c>
      <c r="I905" t="s">
        <v>14</v>
      </c>
      <c r="J905" t="s">
        <v>14</v>
      </c>
      <c r="K905">
        <v>1498</v>
      </c>
      <c r="L905">
        <v>12</v>
      </c>
      <c r="M905" t="s">
        <v>15</v>
      </c>
      <c r="N905" t="s">
        <v>16</v>
      </c>
      <c r="V905">
        <f t="shared" si="28"/>
        <v>1968.7807580455881</v>
      </c>
      <c r="W905">
        <f t="shared" si="29"/>
        <v>221634.52214597852</v>
      </c>
    </row>
    <row r="906" spans="1:23">
      <c r="A906">
        <v>565</v>
      </c>
      <c r="B906">
        <v>23</v>
      </c>
      <c r="C906">
        <v>0</v>
      </c>
      <c r="D906" t="s">
        <v>17</v>
      </c>
      <c r="E906">
        <v>2</v>
      </c>
      <c r="F906">
        <v>0</v>
      </c>
      <c r="G906">
        <v>1</v>
      </c>
      <c r="H906" t="s">
        <v>25</v>
      </c>
      <c r="I906" t="s">
        <v>18</v>
      </c>
      <c r="J906" t="s">
        <v>18</v>
      </c>
      <c r="K906">
        <v>1553</v>
      </c>
      <c r="L906">
        <v>24</v>
      </c>
      <c r="M906" t="s">
        <v>15</v>
      </c>
      <c r="N906" t="s">
        <v>16</v>
      </c>
      <c r="V906">
        <f t="shared" si="28"/>
        <v>3724.3401925541111</v>
      </c>
      <c r="W906">
        <f t="shared" si="29"/>
        <v>4714718.2318009241</v>
      </c>
    </row>
    <row r="907" spans="1:23">
      <c r="A907">
        <v>58</v>
      </c>
      <c r="B907">
        <v>23</v>
      </c>
      <c r="C907">
        <v>0</v>
      </c>
      <c r="D907" t="s">
        <v>17</v>
      </c>
      <c r="E907">
        <v>3</v>
      </c>
      <c r="F907">
        <v>0</v>
      </c>
      <c r="G907">
        <v>0</v>
      </c>
      <c r="H907" t="s">
        <v>12</v>
      </c>
      <c r="I907" t="s">
        <v>14</v>
      </c>
      <c r="J907" t="s">
        <v>26</v>
      </c>
      <c r="K907">
        <v>1961</v>
      </c>
      <c r="L907">
        <v>18</v>
      </c>
      <c r="M907" t="s">
        <v>23</v>
      </c>
      <c r="N907" t="s">
        <v>16</v>
      </c>
      <c r="V907">
        <f t="shared" si="28"/>
        <v>2846.5604752998493</v>
      </c>
      <c r="W907">
        <f t="shared" si="29"/>
        <v>784217.35541329498</v>
      </c>
    </row>
    <row r="908" spans="1:23">
      <c r="A908">
        <v>336</v>
      </c>
      <c r="B908">
        <v>23</v>
      </c>
      <c r="C908">
        <v>0</v>
      </c>
      <c r="D908" t="s">
        <v>17</v>
      </c>
      <c r="E908">
        <v>1</v>
      </c>
      <c r="F908">
        <v>0</v>
      </c>
      <c r="G908">
        <v>0</v>
      </c>
      <c r="H908" t="s">
        <v>12</v>
      </c>
      <c r="I908" t="s">
        <v>14</v>
      </c>
      <c r="J908" t="s">
        <v>18</v>
      </c>
      <c r="K908">
        <v>2101</v>
      </c>
      <c r="L908">
        <v>13</v>
      </c>
      <c r="M908" t="s">
        <v>15</v>
      </c>
      <c r="N908" t="s">
        <v>16</v>
      </c>
      <c r="V908">
        <f t="shared" si="28"/>
        <v>2115.0773775879647</v>
      </c>
      <c r="W908">
        <f t="shared" si="29"/>
        <v>198.17255975413218</v>
      </c>
    </row>
    <row r="909" spans="1:23">
      <c r="A909">
        <v>372</v>
      </c>
      <c r="B909">
        <v>23</v>
      </c>
      <c r="C909">
        <v>0</v>
      </c>
      <c r="D909" t="s">
        <v>17</v>
      </c>
      <c r="E909">
        <v>2</v>
      </c>
      <c r="F909">
        <v>0</v>
      </c>
      <c r="G909">
        <v>1</v>
      </c>
      <c r="H909" t="s">
        <v>25</v>
      </c>
      <c r="I909" t="s">
        <v>14</v>
      </c>
      <c r="J909" t="s">
        <v>13</v>
      </c>
      <c r="K909">
        <v>2146</v>
      </c>
      <c r="L909">
        <v>10</v>
      </c>
      <c r="M909" t="s">
        <v>22</v>
      </c>
      <c r="N909" t="s">
        <v>16</v>
      </c>
      <c r="V909">
        <f t="shared" si="28"/>
        <v>1676.187518960834</v>
      </c>
      <c r="W909">
        <f t="shared" si="29"/>
        <v>220723.76734017668</v>
      </c>
    </row>
    <row r="910" spans="1:23">
      <c r="A910">
        <v>144</v>
      </c>
      <c r="B910">
        <v>23</v>
      </c>
      <c r="C910">
        <v>0</v>
      </c>
      <c r="D910" t="s">
        <v>17</v>
      </c>
      <c r="E910">
        <v>2</v>
      </c>
      <c r="F910">
        <v>0</v>
      </c>
      <c r="G910">
        <v>0</v>
      </c>
      <c r="H910" t="s">
        <v>12</v>
      </c>
      <c r="I910" t="s">
        <v>14</v>
      </c>
      <c r="J910" t="s">
        <v>13</v>
      </c>
      <c r="K910">
        <v>2288</v>
      </c>
      <c r="L910">
        <v>21</v>
      </c>
      <c r="M910" t="s">
        <v>22</v>
      </c>
      <c r="N910" t="s">
        <v>16</v>
      </c>
      <c r="V910">
        <f t="shared" si="28"/>
        <v>3285.45033392698</v>
      </c>
      <c r="W910">
        <f t="shared" si="29"/>
        <v>994907.16865104379</v>
      </c>
    </row>
    <row r="911" spans="1:23">
      <c r="A911">
        <v>746</v>
      </c>
      <c r="B911">
        <v>23</v>
      </c>
      <c r="C911">
        <v>0</v>
      </c>
      <c r="D911" t="s">
        <v>17</v>
      </c>
      <c r="E911">
        <v>2</v>
      </c>
      <c r="F911">
        <v>0</v>
      </c>
      <c r="G911">
        <v>1</v>
      </c>
      <c r="H911" t="s">
        <v>25</v>
      </c>
      <c r="I911" t="s">
        <v>14</v>
      </c>
      <c r="J911" t="s">
        <v>14</v>
      </c>
      <c r="K911">
        <v>2511</v>
      </c>
      <c r="L911">
        <v>15</v>
      </c>
      <c r="M911" t="s">
        <v>23</v>
      </c>
      <c r="N911" t="s">
        <v>16</v>
      </c>
      <c r="V911">
        <f t="shared" si="28"/>
        <v>2407.6706166727186</v>
      </c>
      <c r="W911">
        <f t="shared" si="29"/>
        <v>10676.96145879627</v>
      </c>
    </row>
    <row r="912" spans="1:23">
      <c r="A912">
        <v>523</v>
      </c>
      <c r="B912">
        <v>23</v>
      </c>
      <c r="C912">
        <v>0</v>
      </c>
      <c r="D912" t="s">
        <v>17</v>
      </c>
      <c r="E912">
        <v>2</v>
      </c>
      <c r="F912">
        <v>0</v>
      </c>
      <c r="G912">
        <v>0</v>
      </c>
      <c r="H912" t="s">
        <v>12</v>
      </c>
      <c r="I912" t="s">
        <v>18</v>
      </c>
      <c r="J912" t="s">
        <v>13</v>
      </c>
      <c r="K912">
        <v>3488</v>
      </c>
      <c r="L912">
        <v>24</v>
      </c>
      <c r="M912" t="s">
        <v>23</v>
      </c>
      <c r="N912" t="s">
        <v>16</v>
      </c>
      <c r="V912">
        <f t="shared" si="28"/>
        <v>3724.3401925541111</v>
      </c>
      <c r="W912">
        <f t="shared" si="29"/>
        <v>55856.686616514322</v>
      </c>
    </row>
    <row r="913" spans="1:23">
      <c r="A913">
        <v>480</v>
      </c>
      <c r="B913">
        <v>23</v>
      </c>
      <c r="C913">
        <v>0</v>
      </c>
      <c r="D913" t="s">
        <v>17</v>
      </c>
      <c r="E913">
        <v>1</v>
      </c>
      <c r="F913">
        <v>0</v>
      </c>
      <c r="G913">
        <v>0</v>
      </c>
      <c r="H913" t="s">
        <v>12</v>
      </c>
      <c r="I913" t="s">
        <v>14</v>
      </c>
      <c r="J913" t="s">
        <v>18</v>
      </c>
      <c r="K913">
        <v>3573</v>
      </c>
      <c r="L913">
        <v>12</v>
      </c>
      <c r="M913" t="s">
        <v>15</v>
      </c>
      <c r="N913" t="s">
        <v>16</v>
      </c>
      <c r="V913">
        <f t="shared" si="28"/>
        <v>1968.7807580455881</v>
      </c>
      <c r="W913">
        <f t="shared" si="29"/>
        <v>2573519.3762567881</v>
      </c>
    </row>
    <row r="914" spans="1:23">
      <c r="A914">
        <v>347</v>
      </c>
      <c r="B914">
        <v>23</v>
      </c>
      <c r="C914">
        <v>0</v>
      </c>
      <c r="D914" t="s">
        <v>17</v>
      </c>
      <c r="E914">
        <v>0</v>
      </c>
      <c r="F914">
        <v>0</v>
      </c>
      <c r="G914">
        <v>1</v>
      </c>
      <c r="H914" t="s">
        <v>25</v>
      </c>
      <c r="I914" t="s">
        <v>24</v>
      </c>
      <c r="J914" t="s">
        <v>18</v>
      </c>
      <c r="K914">
        <v>3758</v>
      </c>
      <c r="L914">
        <v>24</v>
      </c>
      <c r="M914" t="s">
        <v>15</v>
      </c>
      <c r="N914" t="s">
        <v>16</v>
      </c>
      <c r="V914">
        <f t="shared" si="28"/>
        <v>3724.3401925541111</v>
      </c>
      <c r="W914">
        <f t="shared" si="29"/>
        <v>1132.982637294316</v>
      </c>
    </row>
    <row r="915" spans="1:23">
      <c r="A915">
        <v>258</v>
      </c>
      <c r="B915">
        <v>23</v>
      </c>
      <c r="C915">
        <v>0</v>
      </c>
      <c r="D915" t="s">
        <v>17</v>
      </c>
      <c r="E915">
        <v>2</v>
      </c>
      <c r="F915">
        <v>0</v>
      </c>
      <c r="G915">
        <v>0</v>
      </c>
      <c r="H915" t="s">
        <v>12</v>
      </c>
      <c r="I915" t="s">
        <v>18</v>
      </c>
      <c r="J915" t="s">
        <v>13</v>
      </c>
      <c r="K915">
        <v>3812</v>
      </c>
      <c r="L915">
        <v>15</v>
      </c>
      <c r="M915" t="s">
        <v>23</v>
      </c>
      <c r="N915" t="s">
        <v>16</v>
      </c>
      <c r="V915">
        <f t="shared" si="28"/>
        <v>2407.6706166727186</v>
      </c>
      <c r="W915">
        <f t="shared" si="29"/>
        <v>1972141.0168763825</v>
      </c>
    </row>
    <row r="916" spans="1:23">
      <c r="A916">
        <v>417</v>
      </c>
      <c r="B916">
        <v>23</v>
      </c>
      <c r="C916">
        <v>0</v>
      </c>
      <c r="D916" t="s">
        <v>17</v>
      </c>
      <c r="E916">
        <v>2</v>
      </c>
      <c r="F916">
        <v>0</v>
      </c>
      <c r="G916">
        <v>1</v>
      </c>
      <c r="H916" t="s">
        <v>25</v>
      </c>
      <c r="I916" t="s">
        <v>13</v>
      </c>
      <c r="J916" t="s">
        <v>14</v>
      </c>
      <c r="K916">
        <v>8471</v>
      </c>
      <c r="L916">
        <v>18</v>
      </c>
      <c r="M916" t="s">
        <v>20</v>
      </c>
      <c r="N916" t="s">
        <v>16</v>
      </c>
      <c r="V916">
        <f t="shared" si="28"/>
        <v>2846.5604752998493</v>
      </c>
      <c r="W916">
        <f t="shared" si="29"/>
        <v>31634319.967009254</v>
      </c>
    </row>
    <row r="917" spans="1:23">
      <c r="A917">
        <v>471</v>
      </c>
      <c r="B917">
        <v>23</v>
      </c>
      <c r="C917">
        <v>0</v>
      </c>
      <c r="D917" t="s">
        <v>17</v>
      </c>
      <c r="E917">
        <v>2</v>
      </c>
      <c r="F917">
        <v>0</v>
      </c>
      <c r="G917">
        <v>0</v>
      </c>
      <c r="H917" t="s">
        <v>12</v>
      </c>
      <c r="I917" t="s">
        <v>14</v>
      </c>
      <c r="J917" t="s">
        <v>14</v>
      </c>
      <c r="K917">
        <v>448</v>
      </c>
      <c r="L917">
        <v>6</v>
      </c>
      <c r="M917" t="s">
        <v>20</v>
      </c>
      <c r="N917" t="s">
        <v>19</v>
      </c>
      <c r="V917">
        <f t="shared" si="28"/>
        <v>1091.0010407913264</v>
      </c>
      <c r="W917">
        <f t="shared" si="29"/>
        <v>413450.33845872903</v>
      </c>
    </row>
    <row r="918" spans="1:23">
      <c r="A918">
        <v>783</v>
      </c>
      <c r="B918">
        <v>23</v>
      </c>
      <c r="C918">
        <v>0</v>
      </c>
      <c r="D918" t="s">
        <v>17</v>
      </c>
      <c r="E918">
        <v>1</v>
      </c>
      <c r="F918">
        <v>0</v>
      </c>
      <c r="G918">
        <v>0</v>
      </c>
      <c r="H918" t="s">
        <v>12</v>
      </c>
      <c r="I918" t="s">
        <v>18</v>
      </c>
      <c r="J918" t="s">
        <v>18</v>
      </c>
      <c r="K918">
        <v>836</v>
      </c>
      <c r="L918">
        <v>12</v>
      </c>
      <c r="M918" t="s">
        <v>23</v>
      </c>
      <c r="N918" t="s">
        <v>19</v>
      </c>
      <c r="V918">
        <f t="shared" si="28"/>
        <v>1968.7807580455881</v>
      </c>
      <c r="W918">
        <f t="shared" si="29"/>
        <v>1283192.245798337</v>
      </c>
    </row>
    <row r="919" spans="1:23">
      <c r="A919">
        <v>751</v>
      </c>
      <c r="B919">
        <v>23</v>
      </c>
      <c r="C919">
        <v>0</v>
      </c>
      <c r="D919" t="s">
        <v>17</v>
      </c>
      <c r="E919">
        <v>1</v>
      </c>
      <c r="F919">
        <v>0</v>
      </c>
      <c r="G919">
        <v>0</v>
      </c>
      <c r="H919" t="s">
        <v>12</v>
      </c>
      <c r="I919" t="s">
        <v>14</v>
      </c>
      <c r="J919" t="s">
        <v>14</v>
      </c>
      <c r="K919">
        <v>976</v>
      </c>
      <c r="L919">
        <v>18</v>
      </c>
      <c r="M919" t="s">
        <v>23</v>
      </c>
      <c r="N919" t="s">
        <v>19</v>
      </c>
      <c r="V919">
        <f t="shared" si="28"/>
        <v>2846.5604752998493</v>
      </c>
      <c r="W919">
        <f t="shared" si="29"/>
        <v>3498996.4917539977</v>
      </c>
    </row>
    <row r="920" spans="1:23">
      <c r="A920">
        <v>831</v>
      </c>
      <c r="B920">
        <v>23</v>
      </c>
      <c r="C920">
        <v>0</v>
      </c>
      <c r="D920" t="s">
        <v>17</v>
      </c>
      <c r="E920">
        <v>2</v>
      </c>
      <c r="F920">
        <v>0</v>
      </c>
      <c r="G920">
        <v>1</v>
      </c>
      <c r="H920" t="s">
        <v>25</v>
      </c>
      <c r="I920" t="s">
        <v>14</v>
      </c>
      <c r="J920" t="s">
        <v>14</v>
      </c>
      <c r="K920">
        <v>1216</v>
      </c>
      <c r="L920">
        <v>18</v>
      </c>
      <c r="M920" t="s">
        <v>23</v>
      </c>
      <c r="N920" t="s">
        <v>19</v>
      </c>
      <c r="V920">
        <f t="shared" si="28"/>
        <v>2846.5604752998493</v>
      </c>
      <c r="W920">
        <f t="shared" si="29"/>
        <v>2658727.4636100703</v>
      </c>
    </row>
    <row r="921" spans="1:23">
      <c r="A921">
        <v>596</v>
      </c>
      <c r="B921">
        <v>23</v>
      </c>
      <c r="C921">
        <v>0</v>
      </c>
      <c r="D921" t="s">
        <v>17</v>
      </c>
      <c r="E921">
        <v>2</v>
      </c>
      <c r="F921">
        <v>0</v>
      </c>
      <c r="G921">
        <v>1</v>
      </c>
      <c r="H921" t="s">
        <v>25</v>
      </c>
      <c r="I921" t="s">
        <v>14</v>
      </c>
      <c r="J921" t="s">
        <v>14</v>
      </c>
      <c r="K921">
        <v>1442</v>
      </c>
      <c r="L921">
        <v>24</v>
      </c>
      <c r="M921" t="s">
        <v>23</v>
      </c>
      <c r="N921" t="s">
        <v>19</v>
      </c>
      <c r="V921">
        <f t="shared" si="28"/>
        <v>3724.3401925541111</v>
      </c>
      <c r="W921">
        <f t="shared" si="29"/>
        <v>5209076.7545479368</v>
      </c>
    </row>
    <row r="922" spans="1:23">
      <c r="A922">
        <v>842</v>
      </c>
      <c r="B922">
        <v>23</v>
      </c>
      <c r="C922">
        <v>0</v>
      </c>
      <c r="D922" t="s">
        <v>17</v>
      </c>
      <c r="E922">
        <v>2</v>
      </c>
      <c r="F922">
        <v>0</v>
      </c>
      <c r="G922">
        <v>0</v>
      </c>
      <c r="H922" t="s">
        <v>12</v>
      </c>
      <c r="I922" t="s">
        <v>14</v>
      </c>
      <c r="J922" t="s">
        <v>13</v>
      </c>
      <c r="K922">
        <v>1943</v>
      </c>
      <c r="L922">
        <v>18</v>
      </c>
      <c r="M922" t="s">
        <v>29</v>
      </c>
      <c r="N922" t="s">
        <v>19</v>
      </c>
      <c r="V922">
        <f t="shared" si="28"/>
        <v>2846.5604752998493</v>
      </c>
      <c r="W922">
        <f t="shared" si="29"/>
        <v>816421.53252408945</v>
      </c>
    </row>
    <row r="923" spans="1:23">
      <c r="A923">
        <v>359</v>
      </c>
      <c r="B923">
        <v>23</v>
      </c>
      <c r="C923">
        <v>0</v>
      </c>
      <c r="D923" t="s">
        <v>17</v>
      </c>
      <c r="E923">
        <v>2</v>
      </c>
      <c r="F923">
        <v>0</v>
      </c>
      <c r="G923">
        <v>1</v>
      </c>
      <c r="H923" t="s">
        <v>25</v>
      </c>
      <c r="I923" t="s">
        <v>14</v>
      </c>
      <c r="J923" t="s">
        <v>14</v>
      </c>
      <c r="K923">
        <v>2406</v>
      </c>
      <c r="L923">
        <v>30</v>
      </c>
      <c r="M923" t="s">
        <v>22</v>
      </c>
      <c r="N923" t="s">
        <v>19</v>
      </c>
      <c r="O923">
        <v>0</v>
      </c>
      <c r="V923">
        <f t="shared" si="28"/>
        <v>4602.1199098083725</v>
      </c>
      <c r="W923">
        <f t="shared" si="29"/>
        <v>4822942.6582567347</v>
      </c>
    </row>
    <row r="924" spans="1:23">
      <c r="A924">
        <v>570</v>
      </c>
      <c r="B924">
        <v>23</v>
      </c>
      <c r="C924">
        <v>0</v>
      </c>
      <c r="D924" t="s">
        <v>17</v>
      </c>
      <c r="E924">
        <v>1</v>
      </c>
      <c r="F924">
        <v>0</v>
      </c>
      <c r="G924">
        <v>1</v>
      </c>
      <c r="H924" t="s">
        <v>25</v>
      </c>
      <c r="I924" t="s">
        <v>14</v>
      </c>
      <c r="J924" t="s">
        <v>14</v>
      </c>
      <c r="K924">
        <v>3234</v>
      </c>
      <c r="L924">
        <v>24</v>
      </c>
      <c r="M924" t="s">
        <v>22</v>
      </c>
      <c r="N924" t="s">
        <v>19</v>
      </c>
      <c r="V924">
        <f t="shared" si="28"/>
        <v>3724.3401925541111</v>
      </c>
      <c r="W924">
        <f t="shared" si="29"/>
        <v>240433.50443400277</v>
      </c>
    </row>
    <row r="925" spans="1:23">
      <c r="A925">
        <v>118</v>
      </c>
      <c r="B925">
        <v>23</v>
      </c>
      <c r="C925">
        <v>0</v>
      </c>
      <c r="D925" t="s">
        <v>17</v>
      </c>
      <c r="E925">
        <v>2</v>
      </c>
      <c r="F925">
        <v>0</v>
      </c>
      <c r="G925">
        <v>0</v>
      </c>
      <c r="H925" t="s">
        <v>12</v>
      </c>
      <c r="I925" t="s">
        <v>24</v>
      </c>
      <c r="J925" t="s">
        <v>14</v>
      </c>
      <c r="K925">
        <v>4281</v>
      </c>
      <c r="L925">
        <v>33</v>
      </c>
      <c r="M925" t="s">
        <v>22</v>
      </c>
      <c r="N925" t="s">
        <v>19</v>
      </c>
      <c r="V925">
        <f t="shared" si="28"/>
        <v>5041.0097684355032</v>
      </c>
      <c r="W925">
        <f t="shared" si="29"/>
        <v>577614.84811738727</v>
      </c>
    </row>
    <row r="926" spans="1:23">
      <c r="A926">
        <v>59</v>
      </c>
      <c r="B926">
        <v>23</v>
      </c>
      <c r="C926">
        <v>0</v>
      </c>
      <c r="D926" t="s">
        <v>17</v>
      </c>
      <c r="E926">
        <v>1</v>
      </c>
      <c r="F926">
        <v>0</v>
      </c>
      <c r="G926">
        <v>1</v>
      </c>
      <c r="H926" t="s">
        <v>25</v>
      </c>
      <c r="I926" t="s">
        <v>14</v>
      </c>
      <c r="J926" t="s">
        <v>14</v>
      </c>
      <c r="K926">
        <v>6229</v>
      </c>
      <c r="L926">
        <v>36</v>
      </c>
      <c r="M926" t="s">
        <v>22</v>
      </c>
      <c r="N926" t="s">
        <v>19</v>
      </c>
      <c r="V926">
        <f t="shared" si="28"/>
        <v>5479.899627062634</v>
      </c>
      <c r="W926">
        <f t="shared" si="29"/>
        <v>561151.36873490084</v>
      </c>
    </row>
    <row r="927" spans="1:23">
      <c r="A927">
        <v>517</v>
      </c>
      <c r="B927">
        <v>23</v>
      </c>
      <c r="C927">
        <v>0</v>
      </c>
      <c r="D927" t="s">
        <v>17</v>
      </c>
      <c r="E927">
        <v>2</v>
      </c>
      <c r="F927">
        <v>0</v>
      </c>
      <c r="G927">
        <v>1</v>
      </c>
      <c r="H927" t="s">
        <v>25</v>
      </c>
      <c r="I927" t="s">
        <v>14</v>
      </c>
      <c r="J927" t="s">
        <v>13</v>
      </c>
      <c r="K927">
        <v>7127</v>
      </c>
      <c r="L927">
        <v>36</v>
      </c>
      <c r="M927" t="s">
        <v>22</v>
      </c>
      <c r="N927" t="s">
        <v>19</v>
      </c>
      <c r="V927">
        <f t="shared" si="28"/>
        <v>5479.899627062634</v>
      </c>
      <c r="W927">
        <f t="shared" si="29"/>
        <v>2712939.6385304104</v>
      </c>
    </row>
    <row r="928" spans="1:23">
      <c r="A928">
        <v>736</v>
      </c>
      <c r="B928">
        <v>23</v>
      </c>
      <c r="C928">
        <v>0</v>
      </c>
      <c r="D928" t="s">
        <v>17</v>
      </c>
      <c r="E928">
        <v>3</v>
      </c>
      <c r="F928">
        <v>0</v>
      </c>
      <c r="G928">
        <v>1</v>
      </c>
      <c r="H928" t="s">
        <v>25</v>
      </c>
      <c r="I928" t="s">
        <v>14</v>
      </c>
      <c r="J928" t="s">
        <v>18</v>
      </c>
      <c r="K928">
        <v>11560</v>
      </c>
      <c r="L928">
        <v>24</v>
      </c>
      <c r="M928" t="s">
        <v>23</v>
      </c>
      <c r="N928" t="s">
        <v>19</v>
      </c>
      <c r="V928">
        <f t="shared" si="28"/>
        <v>3724.3401925541111</v>
      </c>
      <c r="W928">
        <f t="shared" si="29"/>
        <v>61397564.618022941</v>
      </c>
    </row>
    <row r="929" spans="1:23">
      <c r="A929">
        <v>436</v>
      </c>
      <c r="B929">
        <v>23</v>
      </c>
      <c r="C929">
        <v>1</v>
      </c>
      <c r="D929" t="s">
        <v>11</v>
      </c>
      <c r="E929">
        <v>1</v>
      </c>
      <c r="F929">
        <v>0</v>
      </c>
      <c r="G929">
        <v>1</v>
      </c>
      <c r="H929" t="s">
        <v>25</v>
      </c>
      <c r="I929" t="s">
        <v>24</v>
      </c>
      <c r="J929" t="s">
        <v>13</v>
      </c>
      <c r="K929">
        <v>660</v>
      </c>
      <c r="L929">
        <v>6</v>
      </c>
      <c r="M929" t="s">
        <v>29</v>
      </c>
      <c r="N929" t="s">
        <v>16</v>
      </c>
      <c r="V929">
        <f t="shared" si="28"/>
        <v>1091.0010407913264</v>
      </c>
      <c r="W929">
        <f t="shared" si="29"/>
        <v>185761.89716320662</v>
      </c>
    </row>
    <row r="930" spans="1:23">
      <c r="A930">
        <v>346</v>
      </c>
      <c r="B930">
        <v>23</v>
      </c>
      <c r="C930">
        <v>1</v>
      </c>
      <c r="D930" t="s">
        <v>11</v>
      </c>
      <c r="E930">
        <v>2</v>
      </c>
      <c r="F930">
        <v>0</v>
      </c>
      <c r="G930">
        <v>0</v>
      </c>
      <c r="H930" t="s">
        <v>12</v>
      </c>
      <c r="I930" t="s">
        <v>14</v>
      </c>
      <c r="J930" t="s">
        <v>18</v>
      </c>
      <c r="K930">
        <v>882</v>
      </c>
      <c r="L930">
        <v>13</v>
      </c>
      <c r="M930" t="s">
        <v>15</v>
      </c>
      <c r="N930" t="s">
        <v>16</v>
      </c>
      <c r="V930">
        <f t="shared" si="28"/>
        <v>2115.0773775879647</v>
      </c>
      <c r="W930">
        <f t="shared" si="29"/>
        <v>1520479.8191192122</v>
      </c>
    </row>
    <row r="931" spans="1:23">
      <c r="A931">
        <v>741</v>
      </c>
      <c r="B931">
        <v>23</v>
      </c>
      <c r="C931">
        <v>1</v>
      </c>
      <c r="D931" t="s">
        <v>11</v>
      </c>
      <c r="E931">
        <v>1</v>
      </c>
      <c r="F931">
        <v>0</v>
      </c>
      <c r="G931">
        <v>0</v>
      </c>
      <c r="H931" t="s">
        <v>12</v>
      </c>
      <c r="I931" t="s">
        <v>14</v>
      </c>
      <c r="J931" t="s">
        <v>18</v>
      </c>
      <c r="K931">
        <v>1048</v>
      </c>
      <c r="L931">
        <v>10</v>
      </c>
      <c r="M931" t="s">
        <v>15</v>
      </c>
      <c r="N931" t="s">
        <v>16</v>
      </c>
      <c r="V931">
        <f t="shared" si="28"/>
        <v>1676.187518960834</v>
      </c>
      <c r="W931">
        <f t="shared" si="29"/>
        <v>394619.55897816824</v>
      </c>
    </row>
    <row r="932" spans="1:23">
      <c r="A932">
        <v>660</v>
      </c>
      <c r="B932">
        <v>23</v>
      </c>
      <c r="C932">
        <v>1</v>
      </c>
      <c r="D932" t="s">
        <v>11</v>
      </c>
      <c r="E932">
        <v>2</v>
      </c>
      <c r="F932">
        <v>0</v>
      </c>
      <c r="G932">
        <v>1</v>
      </c>
      <c r="H932" t="s">
        <v>25</v>
      </c>
      <c r="I932" t="s">
        <v>14</v>
      </c>
      <c r="J932" t="s">
        <v>26</v>
      </c>
      <c r="K932">
        <v>1297</v>
      </c>
      <c r="L932">
        <v>12</v>
      </c>
      <c r="M932" t="s">
        <v>15</v>
      </c>
      <c r="N932" t="s">
        <v>16</v>
      </c>
      <c r="V932">
        <f t="shared" si="28"/>
        <v>1968.7807580455881</v>
      </c>
      <c r="W932">
        <f t="shared" si="29"/>
        <v>451289.38688030496</v>
      </c>
    </row>
    <row r="933" spans="1:23">
      <c r="A933">
        <v>632</v>
      </c>
      <c r="B933">
        <v>23</v>
      </c>
      <c r="C933">
        <v>1</v>
      </c>
      <c r="D933" t="s">
        <v>11</v>
      </c>
      <c r="E933">
        <v>2</v>
      </c>
      <c r="F933">
        <v>0</v>
      </c>
      <c r="G933">
        <v>0</v>
      </c>
      <c r="H933" t="s">
        <v>12</v>
      </c>
      <c r="I933" t="s">
        <v>13</v>
      </c>
      <c r="J933" t="s">
        <v>18</v>
      </c>
      <c r="K933">
        <v>1444</v>
      </c>
      <c r="L933">
        <v>15</v>
      </c>
      <c r="M933" t="s">
        <v>15</v>
      </c>
      <c r="N933" t="s">
        <v>16</v>
      </c>
      <c r="V933">
        <f t="shared" si="28"/>
        <v>2407.6706166727186</v>
      </c>
      <c r="W933">
        <f t="shared" si="29"/>
        <v>928661.05743837764</v>
      </c>
    </row>
    <row r="934" spans="1:23">
      <c r="A934">
        <v>992</v>
      </c>
      <c r="B934">
        <v>23</v>
      </c>
      <c r="C934">
        <v>1</v>
      </c>
      <c r="D934" t="s">
        <v>11</v>
      </c>
      <c r="E934">
        <v>1</v>
      </c>
      <c r="F934">
        <v>0</v>
      </c>
      <c r="G934">
        <v>1</v>
      </c>
      <c r="H934" t="s">
        <v>25</v>
      </c>
      <c r="I934" t="s">
        <v>13</v>
      </c>
      <c r="J934" t="s">
        <v>14</v>
      </c>
      <c r="K934">
        <v>1936</v>
      </c>
      <c r="L934">
        <v>18</v>
      </c>
      <c r="M934" t="s">
        <v>15</v>
      </c>
      <c r="N934" t="s">
        <v>16</v>
      </c>
      <c r="V934">
        <f t="shared" si="28"/>
        <v>2846.5604752998493</v>
      </c>
      <c r="W934">
        <f t="shared" si="29"/>
        <v>829120.37917828734</v>
      </c>
    </row>
    <row r="935" spans="1:23">
      <c r="A935">
        <v>280</v>
      </c>
      <c r="B935">
        <v>23</v>
      </c>
      <c r="C935">
        <v>1</v>
      </c>
      <c r="D935" t="s">
        <v>11</v>
      </c>
      <c r="E935">
        <v>2</v>
      </c>
      <c r="F935">
        <v>0</v>
      </c>
      <c r="G935">
        <v>1</v>
      </c>
      <c r="H935" t="s">
        <v>25</v>
      </c>
      <c r="I935" t="s">
        <v>26</v>
      </c>
      <c r="J935" t="s">
        <v>13</v>
      </c>
      <c r="K935">
        <v>3368</v>
      </c>
      <c r="L935">
        <v>15</v>
      </c>
      <c r="M935" t="s">
        <v>23</v>
      </c>
      <c r="N935" t="s">
        <v>16</v>
      </c>
      <c r="V935">
        <f t="shared" si="28"/>
        <v>2407.6706166727186</v>
      </c>
      <c r="W935">
        <f t="shared" si="29"/>
        <v>922232.52448175673</v>
      </c>
    </row>
    <row r="936" spans="1:23">
      <c r="A936">
        <v>217</v>
      </c>
      <c r="B936">
        <v>23</v>
      </c>
      <c r="C936">
        <v>1</v>
      </c>
      <c r="D936" t="s">
        <v>11</v>
      </c>
      <c r="E936">
        <v>2</v>
      </c>
      <c r="F936">
        <v>0</v>
      </c>
      <c r="G936">
        <v>0</v>
      </c>
      <c r="H936" t="s">
        <v>12</v>
      </c>
      <c r="I936" t="s">
        <v>14</v>
      </c>
      <c r="J936" t="s">
        <v>26</v>
      </c>
      <c r="K936">
        <v>3913</v>
      </c>
      <c r="L936">
        <v>36</v>
      </c>
      <c r="M936" t="s">
        <v>15</v>
      </c>
      <c r="N936" t="s">
        <v>16</v>
      </c>
      <c r="V936">
        <f t="shared" si="28"/>
        <v>5479.899627062634</v>
      </c>
      <c r="W936">
        <f t="shared" si="29"/>
        <v>2455174.4412890212</v>
      </c>
    </row>
    <row r="937" spans="1:23">
      <c r="A937">
        <v>661</v>
      </c>
      <c r="B937">
        <v>23</v>
      </c>
      <c r="C937">
        <v>1</v>
      </c>
      <c r="D937" t="s">
        <v>11</v>
      </c>
      <c r="E937">
        <v>2</v>
      </c>
      <c r="F937">
        <v>0</v>
      </c>
      <c r="G937">
        <v>0</v>
      </c>
      <c r="H937" t="s">
        <v>12</v>
      </c>
      <c r="I937" t="s">
        <v>13</v>
      </c>
      <c r="J937" t="s">
        <v>14</v>
      </c>
      <c r="K937">
        <v>900</v>
      </c>
      <c r="L937">
        <v>12</v>
      </c>
      <c r="M937" t="s">
        <v>23</v>
      </c>
      <c r="N937" t="s">
        <v>19</v>
      </c>
      <c r="V937">
        <f t="shared" si="28"/>
        <v>1968.7807580455881</v>
      </c>
      <c r="W937">
        <f t="shared" si="29"/>
        <v>1142292.308768502</v>
      </c>
    </row>
    <row r="938" spans="1:23">
      <c r="A938">
        <v>355</v>
      </c>
      <c r="B938">
        <v>23</v>
      </c>
      <c r="C938">
        <v>1</v>
      </c>
      <c r="D938" t="s">
        <v>11</v>
      </c>
      <c r="E938">
        <v>1</v>
      </c>
      <c r="F938">
        <v>0</v>
      </c>
      <c r="G938">
        <v>0</v>
      </c>
      <c r="H938" t="s">
        <v>12</v>
      </c>
      <c r="I938" t="s">
        <v>14</v>
      </c>
      <c r="J938" t="s">
        <v>18</v>
      </c>
      <c r="K938">
        <v>1246</v>
      </c>
      <c r="L938">
        <v>24</v>
      </c>
      <c r="M938" t="s">
        <v>23</v>
      </c>
      <c r="N938" t="s">
        <v>19</v>
      </c>
      <c r="V938">
        <f t="shared" si="28"/>
        <v>3724.3401925541111</v>
      </c>
      <c r="W938">
        <f t="shared" si="29"/>
        <v>6142170.1100291489</v>
      </c>
    </row>
    <row r="939" spans="1:23">
      <c r="A939">
        <v>540</v>
      </c>
      <c r="B939">
        <v>23</v>
      </c>
      <c r="C939">
        <v>1</v>
      </c>
      <c r="D939" t="s">
        <v>11</v>
      </c>
      <c r="E939">
        <v>2</v>
      </c>
      <c r="F939">
        <v>0</v>
      </c>
      <c r="G939">
        <v>1</v>
      </c>
      <c r="H939" t="s">
        <v>25</v>
      </c>
      <c r="I939" t="s">
        <v>14</v>
      </c>
      <c r="J939" t="s">
        <v>18</v>
      </c>
      <c r="K939">
        <v>1534</v>
      </c>
      <c r="L939">
        <v>12</v>
      </c>
      <c r="M939" t="s">
        <v>15</v>
      </c>
      <c r="N939" t="s">
        <v>19</v>
      </c>
      <c r="V939">
        <f t="shared" si="28"/>
        <v>1968.7807580455881</v>
      </c>
      <c r="W939">
        <f t="shared" si="29"/>
        <v>189034.3075666962</v>
      </c>
    </row>
    <row r="940" spans="1:23">
      <c r="A940">
        <v>998</v>
      </c>
      <c r="B940">
        <v>23</v>
      </c>
      <c r="C940">
        <v>1</v>
      </c>
      <c r="D940" t="s">
        <v>11</v>
      </c>
      <c r="E940">
        <v>2</v>
      </c>
      <c r="F940">
        <v>1</v>
      </c>
      <c r="G940">
        <v>0</v>
      </c>
      <c r="H940" t="s">
        <v>21</v>
      </c>
      <c r="I940" t="s">
        <v>14</v>
      </c>
      <c r="J940" t="s">
        <v>14</v>
      </c>
      <c r="K940">
        <v>1845</v>
      </c>
      <c r="L940">
        <v>45</v>
      </c>
      <c r="M940" t="s">
        <v>15</v>
      </c>
      <c r="N940" t="s">
        <v>19</v>
      </c>
      <c r="V940">
        <f t="shared" si="28"/>
        <v>6796.5692029440261</v>
      </c>
      <c r="W940">
        <f t="shared" si="29"/>
        <v>24518037.571543738</v>
      </c>
    </row>
    <row r="941" spans="1:23">
      <c r="A941">
        <v>966</v>
      </c>
      <c r="B941">
        <v>23</v>
      </c>
      <c r="C941">
        <v>1</v>
      </c>
      <c r="D941" t="s">
        <v>11</v>
      </c>
      <c r="E941">
        <v>1</v>
      </c>
      <c r="F941">
        <v>0</v>
      </c>
      <c r="G941">
        <v>0</v>
      </c>
      <c r="H941" t="s">
        <v>12</v>
      </c>
      <c r="I941" t="s">
        <v>24</v>
      </c>
      <c r="J941" t="s">
        <v>18</v>
      </c>
      <c r="K941">
        <v>2520</v>
      </c>
      <c r="L941">
        <v>27</v>
      </c>
      <c r="M941" t="s">
        <v>15</v>
      </c>
      <c r="N941" t="s">
        <v>19</v>
      </c>
      <c r="V941">
        <f t="shared" si="28"/>
        <v>4163.2300511812418</v>
      </c>
      <c r="W941">
        <f t="shared" si="29"/>
        <v>2700205.0011051064</v>
      </c>
    </row>
    <row r="942" spans="1:23">
      <c r="A942">
        <v>334</v>
      </c>
      <c r="B942">
        <v>23</v>
      </c>
      <c r="C942">
        <v>1</v>
      </c>
      <c r="D942" t="s">
        <v>11</v>
      </c>
      <c r="E942">
        <v>2</v>
      </c>
      <c r="F942">
        <v>0</v>
      </c>
      <c r="G942">
        <v>1</v>
      </c>
      <c r="H942" t="s">
        <v>25</v>
      </c>
      <c r="I942" t="s">
        <v>14</v>
      </c>
      <c r="J942" t="s">
        <v>14</v>
      </c>
      <c r="K942">
        <v>4110</v>
      </c>
      <c r="L942">
        <v>24</v>
      </c>
      <c r="M942" t="s">
        <v>22</v>
      </c>
      <c r="N942" t="s">
        <v>19</v>
      </c>
      <c r="V942">
        <f t="shared" si="28"/>
        <v>3724.3401925541111</v>
      </c>
      <c r="W942">
        <f t="shared" si="29"/>
        <v>148733.48707920007</v>
      </c>
    </row>
    <row r="943" spans="1:23">
      <c r="A943">
        <v>236</v>
      </c>
      <c r="B943">
        <v>23</v>
      </c>
      <c r="C943">
        <v>1</v>
      </c>
      <c r="D943" t="s">
        <v>11</v>
      </c>
      <c r="E943">
        <v>0</v>
      </c>
      <c r="F943">
        <v>0</v>
      </c>
      <c r="G943">
        <v>0</v>
      </c>
      <c r="H943" t="s">
        <v>12</v>
      </c>
      <c r="I943" t="s">
        <v>13</v>
      </c>
      <c r="J943" t="s">
        <v>18</v>
      </c>
      <c r="K943">
        <v>14555</v>
      </c>
      <c r="L943">
        <v>6</v>
      </c>
      <c r="M943" t="s">
        <v>23</v>
      </c>
      <c r="N943" t="s">
        <v>19</v>
      </c>
      <c r="V943">
        <f t="shared" si="28"/>
        <v>1091.0010407913264</v>
      </c>
      <c r="W943">
        <f t="shared" si="29"/>
        <v>181279267.97357222</v>
      </c>
    </row>
    <row r="944" spans="1:23">
      <c r="A944">
        <v>887</v>
      </c>
      <c r="B944">
        <v>23</v>
      </c>
      <c r="C944">
        <v>1</v>
      </c>
      <c r="D944" t="s">
        <v>11</v>
      </c>
      <c r="E944">
        <v>2</v>
      </c>
      <c r="F944">
        <v>0</v>
      </c>
      <c r="G944">
        <v>0</v>
      </c>
      <c r="H944" t="s">
        <v>12</v>
      </c>
      <c r="I944" t="s">
        <v>14</v>
      </c>
      <c r="J944" t="s">
        <v>18</v>
      </c>
      <c r="K944">
        <v>15672</v>
      </c>
      <c r="L944">
        <v>48</v>
      </c>
      <c r="M944" t="s">
        <v>27</v>
      </c>
      <c r="N944" t="s">
        <v>19</v>
      </c>
      <c r="V944">
        <f t="shared" si="28"/>
        <v>7235.4590615711577</v>
      </c>
      <c r="W944">
        <f t="shared" si="29"/>
        <v>71175223.005785823</v>
      </c>
    </row>
    <row r="945" spans="1:23">
      <c r="A945">
        <v>573</v>
      </c>
      <c r="B945">
        <v>22</v>
      </c>
      <c r="C945">
        <v>0</v>
      </c>
      <c r="D945" t="s">
        <v>17</v>
      </c>
      <c r="E945">
        <v>1</v>
      </c>
      <c r="F945">
        <v>0</v>
      </c>
      <c r="G945">
        <v>0</v>
      </c>
      <c r="H945" t="s">
        <v>12</v>
      </c>
      <c r="I945" t="s">
        <v>14</v>
      </c>
      <c r="J945" t="s">
        <v>14</v>
      </c>
      <c r="K945">
        <v>806</v>
      </c>
      <c r="L945">
        <v>15</v>
      </c>
      <c r="M945" t="s">
        <v>27</v>
      </c>
      <c r="N945" t="s">
        <v>16</v>
      </c>
      <c r="V945">
        <f t="shared" si="28"/>
        <v>2407.6706166727186</v>
      </c>
      <c r="W945">
        <f t="shared" si="29"/>
        <v>2565348.7643127665</v>
      </c>
    </row>
    <row r="946" spans="1:23">
      <c r="A946">
        <v>797</v>
      </c>
      <c r="B946">
        <v>22</v>
      </c>
      <c r="C946">
        <v>0</v>
      </c>
      <c r="D946" t="s">
        <v>17</v>
      </c>
      <c r="E946">
        <v>1</v>
      </c>
      <c r="F946">
        <v>0</v>
      </c>
      <c r="G946">
        <v>1</v>
      </c>
      <c r="H946" t="s">
        <v>25</v>
      </c>
      <c r="I946" t="s">
        <v>14</v>
      </c>
      <c r="J946" t="s">
        <v>13</v>
      </c>
      <c r="K946">
        <v>1258</v>
      </c>
      <c r="L946">
        <v>12</v>
      </c>
      <c r="M946" t="s">
        <v>22</v>
      </c>
      <c r="N946" t="s">
        <v>16</v>
      </c>
      <c r="V946">
        <f t="shared" si="28"/>
        <v>1968.7807580455881</v>
      </c>
      <c r="W946">
        <f t="shared" si="29"/>
        <v>505209.28600786079</v>
      </c>
    </row>
    <row r="947" spans="1:23">
      <c r="A947">
        <v>12</v>
      </c>
      <c r="B947">
        <v>22</v>
      </c>
      <c r="C947">
        <v>0</v>
      </c>
      <c r="D947" t="s">
        <v>17</v>
      </c>
      <c r="E947">
        <v>2</v>
      </c>
      <c r="F947">
        <v>0</v>
      </c>
      <c r="G947">
        <v>0</v>
      </c>
      <c r="H947" t="s">
        <v>12</v>
      </c>
      <c r="I947" t="s">
        <v>14</v>
      </c>
      <c r="J947" t="s">
        <v>18</v>
      </c>
      <c r="K947">
        <v>1567</v>
      </c>
      <c r="L947">
        <v>12</v>
      </c>
      <c r="M947" t="s">
        <v>15</v>
      </c>
      <c r="N947" t="s">
        <v>16</v>
      </c>
      <c r="V947">
        <f t="shared" si="28"/>
        <v>1968.7807580455881</v>
      </c>
      <c r="W947">
        <f t="shared" si="29"/>
        <v>161427.77753568738</v>
      </c>
    </row>
    <row r="948" spans="1:23">
      <c r="A948">
        <v>623</v>
      </c>
      <c r="B948">
        <v>22</v>
      </c>
      <c r="C948">
        <v>0</v>
      </c>
      <c r="D948" t="s">
        <v>17</v>
      </c>
      <c r="E948">
        <v>2</v>
      </c>
      <c r="F948">
        <v>0</v>
      </c>
      <c r="G948">
        <v>1</v>
      </c>
      <c r="H948" t="s">
        <v>25</v>
      </c>
      <c r="I948" t="s">
        <v>14</v>
      </c>
      <c r="J948" t="s">
        <v>14</v>
      </c>
      <c r="K948">
        <v>1858</v>
      </c>
      <c r="L948">
        <v>12</v>
      </c>
      <c r="M948" t="s">
        <v>22</v>
      </c>
      <c r="N948" t="s">
        <v>16</v>
      </c>
      <c r="V948">
        <f t="shared" si="28"/>
        <v>1968.7807580455881</v>
      </c>
      <c r="W948">
        <f t="shared" si="29"/>
        <v>12272.376353155127</v>
      </c>
    </row>
    <row r="949" spans="1:23">
      <c r="A949">
        <v>795</v>
      </c>
      <c r="B949">
        <v>22</v>
      </c>
      <c r="C949">
        <v>0</v>
      </c>
      <c r="D949" t="s">
        <v>17</v>
      </c>
      <c r="E949">
        <v>2</v>
      </c>
      <c r="F949">
        <v>0</v>
      </c>
      <c r="G949">
        <v>1</v>
      </c>
      <c r="H949" t="s">
        <v>25</v>
      </c>
      <c r="I949" t="s">
        <v>18</v>
      </c>
      <c r="J949" t="s">
        <v>13</v>
      </c>
      <c r="K949">
        <v>2301</v>
      </c>
      <c r="L949">
        <v>9</v>
      </c>
      <c r="M949" t="s">
        <v>22</v>
      </c>
      <c r="N949" t="s">
        <v>16</v>
      </c>
      <c r="V949">
        <f t="shared" si="28"/>
        <v>1529.8908994184571</v>
      </c>
      <c r="W949">
        <f t="shared" si="29"/>
        <v>594609.24499967601</v>
      </c>
    </row>
    <row r="950" spans="1:23">
      <c r="A950">
        <v>613</v>
      </c>
      <c r="B950">
        <v>22</v>
      </c>
      <c r="C950">
        <v>0</v>
      </c>
      <c r="D950" t="s">
        <v>17</v>
      </c>
      <c r="E950">
        <v>2</v>
      </c>
      <c r="F950">
        <v>0</v>
      </c>
      <c r="G950">
        <v>1</v>
      </c>
      <c r="H950" t="s">
        <v>25</v>
      </c>
      <c r="I950" t="s">
        <v>14</v>
      </c>
      <c r="J950" t="s">
        <v>14</v>
      </c>
      <c r="K950">
        <v>3632</v>
      </c>
      <c r="L950">
        <v>24</v>
      </c>
      <c r="M950" t="s">
        <v>23</v>
      </c>
      <c r="N950" t="s">
        <v>16</v>
      </c>
      <c r="V950">
        <f t="shared" si="28"/>
        <v>3724.3401925541111</v>
      </c>
      <c r="W950">
        <f t="shared" si="29"/>
        <v>8526.7111609303192</v>
      </c>
    </row>
    <row r="951" spans="1:23">
      <c r="A951">
        <v>367</v>
      </c>
      <c r="B951">
        <v>22</v>
      </c>
      <c r="C951">
        <v>0</v>
      </c>
      <c r="D951" t="s">
        <v>17</v>
      </c>
      <c r="E951">
        <v>2</v>
      </c>
      <c r="F951">
        <v>0</v>
      </c>
      <c r="G951">
        <v>1</v>
      </c>
      <c r="H951" t="s">
        <v>25</v>
      </c>
      <c r="I951" t="s">
        <v>14</v>
      </c>
      <c r="J951" t="s">
        <v>14</v>
      </c>
      <c r="K951">
        <v>3650</v>
      </c>
      <c r="L951">
        <v>18</v>
      </c>
      <c r="M951" t="s">
        <v>22</v>
      </c>
      <c r="N951" t="s">
        <v>16</v>
      </c>
      <c r="V951">
        <f t="shared" si="28"/>
        <v>2846.5604752998493</v>
      </c>
      <c r="W951">
        <f t="shared" si="29"/>
        <v>645515.06985040416</v>
      </c>
    </row>
    <row r="952" spans="1:23">
      <c r="A952">
        <v>249</v>
      </c>
      <c r="B952">
        <v>22</v>
      </c>
      <c r="C952">
        <v>0</v>
      </c>
      <c r="D952" t="s">
        <v>17</v>
      </c>
      <c r="E952">
        <v>2</v>
      </c>
      <c r="F952">
        <v>0</v>
      </c>
      <c r="G952">
        <v>1</v>
      </c>
      <c r="H952" t="s">
        <v>25</v>
      </c>
      <c r="I952" t="s">
        <v>14</v>
      </c>
      <c r="J952" t="s">
        <v>13</v>
      </c>
      <c r="K952">
        <v>433</v>
      </c>
      <c r="L952">
        <v>18</v>
      </c>
      <c r="M952" t="s">
        <v>15</v>
      </c>
      <c r="N952" t="s">
        <v>19</v>
      </c>
      <c r="O952">
        <v>1</v>
      </c>
      <c r="V952">
        <f t="shared" si="28"/>
        <v>2846.5604752998493</v>
      </c>
      <c r="W952">
        <f t="shared" si="29"/>
        <v>5825274.1679296345</v>
      </c>
    </row>
    <row r="953" spans="1:23">
      <c r="A953">
        <v>610</v>
      </c>
      <c r="B953">
        <v>22</v>
      </c>
      <c r="C953">
        <v>0</v>
      </c>
      <c r="D953" t="s">
        <v>17</v>
      </c>
      <c r="E953">
        <v>2</v>
      </c>
      <c r="F953">
        <v>0</v>
      </c>
      <c r="G953">
        <v>0</v>
      </c>
      <c r="H953" t="s">
        <v>12</v>
      </c>
      <c r="I953" t="s">
        <v>18</v>
      </c>
      <c r="J953" t="s">
        <v>14</v>
      </c>
      <c r="K953">
        <v>741</v>
      </c>
      <c r="L953">
        <v>12</v>
      </c>
      <c r="M953" t="s">
        <v>28</v>
      </c>
      <c r="N953" t="s">
        <v>19</v>
      </c>
      <c r="V953">
        <f t="shared" si="28"/>
        <v>1968.7807580455881</v>
      </c>
      <c r="W953">
        <f t="shared" si="29"/>
        <v>1507445.5898269988</v>
      </c>
    </row>
    <row r="954" spans="1:23">
      <c r="A954">
        <v>922</v>
      </c>
      <c r="B954">
        <v>22</v>
      </c>
      <c r="C954">
        <v>0</v>
      </c>
      <c r="D954" t="s">
        <v>17</v>
      </c>
      <c r="E954">
        <v>2</v>
      </c>
      <c r="F954">
        <v>0</v>
      </c>
      <c r="G954">
        <v>1</v>
      </c>
      <c r="H954" t="s">
        <v>25</v>
      </c>
      <c r="I954" t="s">
        <v>14</v>
      </c>
      <c r="J954" t="s">
        <v>14</v>
      </c>
      <c r="K954">
        <v>1366</v>
      </c>
      <c r="L954">
        <v>9</v>
      </c>
      <c r="M954" t="s">
        <v>15</v>
      </c>
      <c r="N954" t="s">
        <v>19</v>
      </c>
      <c r="V954">
        <f t="shared" si="28"/>
        <v>1529.8908994184571</v>
      </c>
      <c r="W954">
        <f t="shared" si="29"/>
        <v>26860.226912190836</v>
      </c>
    </row>
    <row r="955" spans="1:23">
      <c r="A955">
        <v>931</v>
      </c>
      <c r="B955">
        <v>22</v>
      </c>
      <c r="C955">
        <v>0</v>
      </c>
      <c r="D955" t="s">
        <v>17</v>
      </c>
      <c r="E955">
        <v>2</v>
      </c>
      <c r="F955">
        <v>0</v>
      </c>
      <c r="G955">
        <v>0</v>
      </c>
      <c r="H955" t="s">
        <v>12</v>
      </c>
      <c r="I955" t="s">
        <v>14</v>
      </c>
      <c r="J955" t="s">
        <v>18</v>
      </c>
      <c r="K955">
        <v>1670</v>
      </c>
      <c r="L955">
        <v>9</v>
      </c>
      <c r="M955" t="s">
        <v>15</v>
      </c>
      <c r="N955" t="s">
        <v>19</v>
      </c>
      <c r="V955">
        <f t="shared" si="28"/>
        <v>1529.8908994184571</v>
      </c>
      <c r="W955">
        <f t="shared" si="29"/>
        <v>19630.560065768896</v>
      </c>
    </row>
    <row r="956" spans="1:23">
      <c r="A956">
        <v>614</v>
      </c>
      <c r="B956">
        <v>22</v>
      </c>
      <c r="C956">
        <v>0</v>
      </c>
      <c r="D956" t="s">
        <v>17</v>
      </c>
      <c r="E956">
        <v>2</v>
      </c>
      <c r="F956">
        <v>0</v>
      </c>
      <c r="G956">
        <v>0</v>
      </c>
      <c r="H956" t="s">
        <v>12</v>
      </c>
      <c r="I956" t="s">
        <v>14</v>
      </c>
      <c r="J956" t="s">
        <v>13</v>
      </c>
      <c r="K956">
        <v>1808</v>
      </c>
      <c r="L956">
        <v>18</v>
      </c>
      <c r="M956" t="s">
        <v>22</v>
      </c>
      <c r="N956" t="s">
        <v>19</v>
      </c>
      <c r="V956">
        <f t="shared" si="28"/>
        <v>2846.5604752998493</v>
      </c>
      <c r="W956">
        <f t="shared" si="29"/>
        <v>1078607.8608550488</v>
      </c>
    </row>
    <row r="957" spans="1:23">
      <c r="A957">
        <v>1</v>
      </c>
      <c r="B957">
        <v>22</v>
      </c>
      <c r="C957">
        <v>0</v>
      </c>
      <c r="D957" t="s">
        <v>17</v>
      </c>
      <c r="E957">
        <v>2</v>
      </c>
      <c r="F957">
        <v>0</v>
      </c>
      <c r="G957">
        <v>0</v>
      </c>
      <c r="H957" t="s">
        <v>12</v>
      </c>
      <c r="I957" t="s">
        <v>14</v>
      </c>
      <c r="J957" t="s">
        <v>18</v>
      </c>
      <c r="K957">
        <v>5951</v>
      </c>
      <c r="L957">
        <v>48</v>
      </c>
      <c r="M957" t="s">
        <v>15</v>
      </c>
      <c r="N957" t="s">
        <v>19</v>
      </c>
      <c r="V957">
        <f t="shared" si="28"/>
        <v>7235.4590615711577</v>
      </c>
      <c r="W957">
        <f t="shared" si="29"/>
        <v>1649835.080852259</v>
      </c>
    </row>
    <row r="958" spans="1:23">
      <c r="A958">
        <v>309</v>
      </c>
      <c r="B958">
        <v>22</v>
      </c>
      <c r="C958">
        <v>1</v>
      </c>
      <c r="D958" t="s">
        <v>11</v>
      </c>
      <c r="E958">
        <v>1</v>
      </c>
      <c r="F958">
        <v>0</v>
      </c>
      <c r="G958">
        <v>1</v>
      </c>
      <c r="H958" t="s">
        <v>25</v>
      </c>
      <c r="I958" t="s">
        <v>14</v>
      </c>
      <c r="J958" t="s">
        <v>18</v>
      </c>
      <c r="K958">
        <v>276</v>
      </c>
      <c r="L958">
        <v>9</v>
      </c>
      <c r="M958" t="s">
        <v>23</v>
      </c>
      <c r="N958" t="s">
        <v>16</v>
      </c>
      <c r="V958">
        <f t="shared" si="28"/>
        <v>1529.8908994184571</v>
      </c>
      <c r="W958">
        <f t="shared" si="29"/>
        <v>1572242.3876444274</v>
      </c>
    </row>
    <row r="959" spans="1:23">
      <c r="A959">
        <v>964</v>
      </c>
      <c r="B959">
        <v>22</v>
      </c>
      <c r="C959">
        <v>1</v>
      </c>
      <c r="D959" t="s">
        <v>11</v>
      </c>
      <c r="E959">
        <v>1</v>
      </c>
      <c r="F959">
        <v>0</v>
      </c>
      <c r="G959">
        <v>0</v>
      </c>
      <c r="H959" t="s">
        <v>12</v>
      </c>
      <c r="I959" t="s">
        <v>14</v>
      </c>
      <c r="J959" t="s">
        <v>18</v>
      </c>
      <c r="K959">
        <v>454</v>
      </c>
      <c r="L959">
        <v>6</v>
      </c>
      <c r="M959" t="s">
        <v>29</v>
      </c>
      <c r="N959" t="s">
        <v>16</v>
      </c>
      <c r="V959">
        <f t="shared" si="28"/>
        <v>1091.0010407913264</v>
      </c>
      <c r="W959">
        <f t="shared" si="29"/>
        <v>405770.32596923312</v>
      </c>
    </row>
    <row r="960" spans="1:23">
      <c r="A960">
        <v>67</v>
      </c>
      <c r="B960">
        <v>22</v>
      </c>
      <c r="C960">
        <v>1</v>
      </c>
      <c r="D960" t="s">
        <v>11</v>
      </c>
      <c r="E960">
        <v>2</v>
      </c>
      <c r="F960">
        <v>0</v>
      </c>
      <c r="G960">
        <v>0</v>
      </c>
      <c r="H960" t="s">
        <v>12</v>
      </c>
      <c r="I960" t="s">
        <v>26</v>
      </c>
      <c r="J960" t="s">
        <v>18</v>
      </c>
      <c r="K960">
        <v>1007</v>
      </c>
      <c r="L960">
        <v>12</v>
      </c>
      <c r="M960" t="s">
        <v>23</v>
      </c>
      <c r="N960" t="s">
        <v>16</v>
      </c>
      <c r="V960">
        <f t="shared" si="28"/>
        <v>1968.7807580455881</v>
      </c>
      <c r="W960">
        <f t="shared" si="29"/>
        <v>925022.22654674598</v>
      </c>
    </row>
    <row r="961" spans="1:23">
      <c r="A961">
        <v>970</v>
      </c>
      <c r="B961">
        <v>22</v>
      </c>
      <c r="C961">
        <v>1</v>
      </c>
      <c r="D961" t="s">
        <v>11</v>
      </c>
      <c r="E961">
        <v>2</v>
      </c>
      <c r="F961">
        <v>0</v>
      </c>
      <c r="G961">
        <v>0</v>
      </c>
      <c r="H961" t="s">
        <v>12</v>
      </c>
      <c r="I961" t="s">
        <v>18</v>
      </c>
      <c r="J961" t="s">
        <v>18</v>
      </c>
      <c r="K961">
        <v>1514</v>
      </c>
      <c r="L961">
        <v>15</v>
      </c>
      <c r="M961" t="s">
        <v>29</v>
      </c>
      <c r="N961" t="s">
        <v>16</v>
      </c>
      <c r="V961">
        <f t="shared" si="28"/>
        <v>2407.6706166727186</v>
      </c>
      <c r="W961">
        <f t="shared" si="29"/>
        <v>798647.17110419704</v>
      </c>
    </row>
    <row r="962" spans="1:23">
      <c r="A962">
        <v>743</v>
      </c>
      <c r="B962">
        <v>22</v>
      </c>
      <c r="C962">
        <v>1</v>
      </c>
      <c r="D962" t="s">
        <v>11</v>
      </c>
      <c r="E962">
        <v>2</v>
      </c>
      <c r="F962">
        <v>0</v>
      </c>
      <c r="G962">
        <v>0</v>
      </c>
      <c r="H962" t="s">
        <v>12</v>
      </c>
      <c r="I962" t="s">
        <v>24</v>
      </c>
      <c r="J962" t="s">
        <v>14</v>
      </c>
      <c r="K962">
        <v>2483</v>
      </c>
      <c r="L962">
        <v>24</v>
      </c>
      <c r="M962" t="s">
        <v>22</v>
      </c>
      <c r="N962" t="s">
        <v>16</v>
      </c>
      <c r="V962">
        <f t="shared" si="28"/>
        <v>3724.3401925541111</v>
      </c>
      <c r="W962">
        <f t="shared" si="29"/>
        <v>1540925.4736502776</v>
      </c>
    </row>
    <row r="963" spans="1:23">
      <c r="A963">
        <v>605</v>
      </c>
      <c r="B963">
        <v>22</v>
      </c>
      <c r="C963">
        <v>1</v>
      </c>
      <c r="D963" t="s">
        <v>11</v>
      </c>
      <c r="E963">
        <v>2</v>
      </c>
      <c r="F963">
        <v>0</v>
      </c>
      <c r="G963">
        <v>0</v>
      </c>
      <c r="H963" t="s">
        <v>12</v>
      </c>
      <c r="I963" t="s">
        <v>24</v>
      </c>
      <c r="J963" t="s">
        <v>14</v>
      </c>
      <c r="K963">
        <v>2828</v>
      </c>
      <c r="L963">
        <v>24</v>
      </c>
      <c r="M963" t="s">
        <v>22</v>
      </c>
      <c r="N963" t="s">
        <v>16</v>
      </c>
      <c r="V963">
        <f t="shared" ref="V963:V1001" si="30">T$10+L963*U$10</f>
        <v>3724.3401925541111</v>
      </c>
      <c r="W963">
        <f t="shared" ref="W963:W1001" si="31">(V963-K963)^2</f>
        <v>803425.74078794103</v>
      </c>
    </row>
    <row r="964" spans="1:23">
      <c r="A964">
        <v>229</v>
      </c>
      <c r="B964">
        <v>22</v>
      </c>
      <c r="C964">
        <v>1</v>
      </c>
      <c r="D964" t="s">
        <v>11</v>
      </c>
      <c r="E964">
        <v>2</v>
      </c>
      <c r="F964">
        <v>1</v>
      </c>
      <c r="G964">
        <v>0</v>
      </c>
      <c r="H964" t="s">
        <v>21</v>
      </c>
      <c r="I964" t="s">
        <v>14</v>
      </c>
      <c r="J964" t="s">
        <v>14</v>
      </c>
      <c r="K964">
        <v>3149</v>
      </c>
      <c r="L964">
        <v>24</v>
      </c>
      <c r="M964" t="s">
        <v>22</v>
      </c>
      <c r="N964" t="s">
        <v>16</v>
      </c>
      <c r="V964">
        <f t="shared" si="30"/>
        <v>3724.3401925541111</v>
      </c>
      <c r="W964">
        <f t="shared" si="31"/>
        <v>331016.33716820169</v>
      </c>
    </row>
    <row r="965" spans="1:23">
      <c r="A965">
        <v>79</v>
      </c>
      <c r="B965">
        <v>22</v>
      </c>
      <c r="C965">
        <v>1</v>
      </c>
      <c r="D965" t="s">
        <v>11</v>
      </c>
      <c r="E965">
        <v>2</v>
      </c>
      <c r="F965">
        <v>0</v>
      </c>
      <c r="G965">
        <v>0</v>
      </c>
      <c r="H965" t="s">
        <v>12</v>
      </c>
      <c r="I965" t="s">
        <v>14</v>
      </c>
      <c r="J965" t="s">
        <v>18</v>
      </c>
      <c r="K965">
        <v>3832</v>
      </c>
      <c r="L965">
        <v>30</v>
      </c>
      <c r="M965" t="s">
        <v>22</v>
      </c>
      <c r="N965" t="s">
        <v>16</v>
      </c>
      <c r="V965">
        <f t="shared" si="30"/>
        <v>4602.1199098083725</v>
      </c>
      <c r="W965">
        <f t="shared" si="31"/>
        <v>593084.67548325588</v>
      </c>
    </row>
    <row r="966" spans="1:23">
      <c r="A966">
        <v>655</v>
      </c>
      <c r="B966">
        <v>22</v>
      </c>
      <c r="C966">
        <v>1</v>
      </c>
      <c r="D966" t="s">
        <v>11</v>
      </c>
      <c r="E966">
        <v>2</v>
      </c>
      <c r="F966">
        <v>1</v>
      </c>
      <c r="G966">
        <v>0</v>
      </c>
      <c r="H966" t="s">
        <v>21</v>
      </c>
      <c r="I966" t="s">
        <v>14</v>
      </c>
      <c r="J966" t="s">
        <v>14</v>
      </c>
      <c r="K966">
        <v>3973</v>
      </c>
      <c r="L966">
        <v>14</v>
      </c>
      <c r="M966" t="s">
        <v>23</v>
      </c>
      <c r="N966" t="s">
        <v>16</v>
      </c>
      <c r="V966">
        <f t="shared" si="30"/>
        <v>2261.3739971303416</v>
      </c>
      <c r="W966">
        <f t="shared" si="31"/>
        <v>2929663.5736995637</v>
      </c>
    </row>
    <row r="967" spans="1:23">
      <c r="A967">
        <v>555</v>
      </c>
      <c r="B967">
        <v>22</v>
      </c>
      <c r="C967">
        <v>1</v>
      </c>
      <c r="D967" t="s">
        <v>11</v>
      </c>
      <c r="E967">
        <v>2</v>
      </c>
      <c r="F967">
        <v>0</v>
      </c>
      <c r="G967">
        <v>0</v>
      </c>
      <c r="H967" t="s">
        <v>12</v>
      </c>
      <c r="I967" t="s">
        <v>14</v>
      </c>
      <c r="J967" t="s">
        <v>18</v>
      </c>
      <c r="K967">
        <v>1331</v>
      </c>
      <c r="L967">
        <v>12</v>
      </c>
      <c r="M967" t="s">
        <v>15</v>
      </c>
      <c r="N967" t="s">
        <v>19</v>
      </c>
      <c r="O967">
        <v>1</v>
      </c>
      <c r="V967">
        <f t="shared" si="30"/>
        <v>1968.7807580455881</v>
      </c>
      <c r="W967">
        <f t="shared" si="31"/>
        <v>406764.29533320497</v>
      </c>
    </row>
    <row r="968" spans="1:23">
      <c r="A968">
        <v>228</v>
      </c>
      <c r="B968">
        <v>22</v>
      </c>
      <c r="C968">
        <v>1</v>
      </c>
      <c r="D968" t="s">
        <v>11</v>
      </c>
      <c r="E968">
        <v>2</v>
      </c>
      <c r="F968">
        <v>0</v>
      </c>
      <c r="G968">
        <v>0</v>
      </c>
      <c r="H968" t="s">
        <v>12</v>
      </c>
      <c r="I968" t="s">
        <v>14</v>
      </c>
      <c r="J968" t="s">
        <v>13</v>
      </c>
      <c r="K968">
        <v>1478</v>
      </c>
      <c r="L968">
        <v>9</v>
      </c>
      <c r="M968" t="s">
        <v>15</v>
      </c>
      <c r="N968" t="s">
        <v>19</v>
      </c>
      <c r="V968">
        <f t="shared" si="30"/>
        <v>1529.8908994184571</v>
      </c>
      <c r="W968">
        <f t="shared" si="31"/>
        <v>2692.6654424564354</v>
      </c>
    </row>
    <row r="969" spans="1:23">
      <c r="A969">
        <v>405</v>
      </c>
      <c r="B969">
        <v>22</v>
      </c>
      <c r="C969">
        <v>1</v>
      </c>
      <c r="D969" t="s">
        <v>11</v>
      </c>
      <c r="E969">
        <v>2</v>
      </c>
      <c r="F969">
        <v>0</v>
      </c>
      <c r="G969">
        <v>0</v>
      </c>
      <c r="H969" t="s">
        <v>12</v>
      </c>
      <c r="I969" t="s">
        <v>14</v>
      </c>
      <c r="J969" t="s">
        <v>18</v>
      </c>
      <c r="K969">
        <v>2039</v>
      </c>
      <c r="L969">
        <v>24</v>
      </c>
      <c r="M969" t="s">
        <v>15</v>
      </c>
      <c r="N969" t="s">
        <v>19</v>
      </c>
      <c r="V969">
        <f t="shared" si="30"/>
        <v>3724.3401925541111</v>
      </c>
      <c r="W969">
        <f t="shared" si="31"/>
        <v>2840371.5646383283</v>
      </c>
    </row>
    <row r="970" spans="1:23">
      <c r="A970">
        <v>143</v>
      </c>
      <c r="B970">
        <v>22</v>
      </c>
      <c r="C970">
        <v>1</v>
      </c>
      <c r="D970" t="s">
        <v>11</v>
      </c>
      <c r="E970">
        <v>2</v>
      </c>
      <c r="F970">
        <v>0</v>
      </c>
      <c r="G970">
        <v>0</v>
      </c>
      <c r="H970" t="s">
        <v>12</v>
      </c>
      <c r="I970" t="s">
        <v>14</v>
      </c>
      <c r="J970" t="s">
        <v>14</v>
      </c>
      <c r="K970">
        <v>2462</v>
      </c>
      <c r="L970">
        <v>18</v>
      </c>
      <c r="M970" t="s">
        <v>22</v>
      </c>
      <c r="N970" t="s">
        <v>19</v>
      </c>
      <c r="V970">
        <f t="shared" si="30"/>
        <v>2846.5604752998493</v>
      </c>
      <c r="W970">
        <f t="shared" si="31"/>
        <v>147886.75916284596</v>
      </c>
    </row>
    <row r="971" spans="1:23">
      <c r="A971">
        <v>470</v>
      </c>
      <c r="B971">
        <v>22</v>
      </c>
      <c r="C971">
        <v>1</v>
      </c>
      <c r="D971" t="s">
        <v>11</v>
      </c>
      <c r="E971">
        <v>2</v>
      </c>
      <c r="F971">
        <v>0</v>
      </c>
      <c r="G971">
        <v>1</v>
      </c>
      <c r="H971" t="s">
        <v>25</v>
      </c>
      <c r="I971" t="s">
        <v>18</v>
      </c>
      <c r="J971" t="s">
        <v>18</v>
      </c>
      <c r="K971">
        <v>3092</v>
      </c>
      <c r="L971">
        <v>24</v>
      </c>
      <c r="M971" t="s">
        <v>15</v>
      </c>
      <c r="N971" t="s">
        <v>19</v>
      </c>
      <c r="V971">
        <f t="shared" si="30"/>
        <v>3724.3401925541111</v>
      </c>
      <c r="W971">
        <f t="shared" si="31"/>
        <v>399854.11911937036</v>
      </c>
    </row>
    <row r="972" spans="1:23">
      <c r="A972">
        <v>836</v>
      </c>
      <c r="B972">
        <v>21</v>
      </c>
      <c r="C972">
        <v>0</v>
      </c>
      <c r="D972" t="s">
        <v>17</v>
      </c>
      <c r="E972">
        <v>2</v>
      </c>
      <c r="F972">
        <v>0</v>
      </c>
      <c r="G972">
        <v>0</v>
      </c>
      <c r="H972" t="s">
        <v>12</v>
      </c>
      <c r="I972" t="s">
        <v>13</v>
      </c>
      <c r="J972" t="s">
        <v>13</v>
      </c>
      <c r="K972">
        <v>886</v>
      </c>
      <c r="L972">
        <v>12</v>
      </c>
      <c r="M972" t="s">
        <v>15</v>
      </c>
      <c r="N972" t="s">
        <v>16</v>
      </c>
      <c r="V972">
        <f t="shared" si="30"/>
        <v>1968.7807580455881</v>
      </c>
      <c r="W972">
        <f t="shared" si="31"/>
        <v>1172414.1699937782</v>
      </c>
    </row>
    <row r="973" spans="1:23">
      <c r="A973">
        <v>926</v>
      </c>
      <c r="B973">
        <v>21</v>
      </c>
      <c r="C973">
        <v>0</v>
      </c>
      <c r="D973" t="s">
        <v>17</v>
      </c>
      <c r="E973">
        <v>2</v>
      </c>
      <c r="F973">
        <v>0</v>
      </c>
      <c r="G973">
        <v>1</v>
      </c>
      <c r="H973" t="s">
        <v>25</v>
      </c>
      <c r="I973" t="s">
        <v>14</v>
      </c>
      <c r="J973" t="s">
        <v>14</v>
      </c>
      <c r="K973">
        <v>1049</v>
      </c>
      <c r="L973">
        <v>18</v>
      </c>
      <c r="M973" t="s">
        <v>22</v>
      </c>
      <c r="N973" t="s">
        <v>16</v>
      </c>
      <c r="V973">
        <f t="shared" si="30"/>
        <v>2846.5604752998493</v>
      </c>
      <c r="W973">
        <f t="shared" si="31"/>
        <v>3231223.6623602198</v>
      </c>
    </row>
    <row r="974" spans="1:23">
      <c r="A974">
        <v>386</v>
      </c>
      <c r="B974">
        <v>21</v>
      </c>
      <c r="C974">
        <v>0</v>
      </c>
      <c r="D974" t="s">
        <v>17</v>
      </c>
      <c r="E974">
        <v>2</v>
      </c>
      <c r="F974">
        <v>0</v>
      </c>
      <c r="G974">
        <v>1</v>
      </c>
      <c r="H974" t="s">
        <v>25</v>
      </c>
      <c r="I974" t="s">
        <v>13</v>
      </c>
      <c r="J974" t="s">
        <v>13</v>
      </c>
      <c r="K974">
        <v>1126</v>
      </c>
      <c r="L974">
        <v>18</v>
      </c>
      <c r="M974" t="s">
        <v>15</v>
      </c>
      <c r="N974" t="s">
        <v>16</v>
      </c>
      <c r="V974">
        <f t="shared" si="30"/>
        <v>2846.5604752998493</v>
      </c>
      <c r="W974">
        <f t="shared" si="31"/>
        <v>2960328.3491640431</v>
      </c>
    </row>
    <row r="975" spans="1:23">
      <c r="A975">
        <v>134</v>
      </c>
      <c r="B975">
        <v>21</v>
      </c>
      <c r="C975">
        <v>0</v>
      </c>
      <c r="D975" t="s">
        <v>17</v>
      </c>
      <c r="E975">
        <v>2</v>
      </c>
      <c r="F975">
        <v>0</v>
      </c>
      <c r="G975">
        <v>0</v>
      </c>
      <c r="H975" t="s">
        <v>12</v>
      </c>
      <c r="I975" t="s">
        <v>18</v>
      </c>
      <c r="J975" t="s">
        <v>13</v>
      </c>
      <c r="K975">
        <v>10144</v>
      </c>
      <c r="L975">
        <v>60</v>
      </c>
      <c r="M975" t="s">
        <v>15</v>
      </c>
      <c r="N975" t="s">
        <v>16</v>
      </c>
      <c r="V975">
        <f t="shared" si="30"/>
        <v>8991.0184960796814</v>
      </c>
      <c r="W975">
        <f t="shared" si="31"/>
        <v>1329366.3483823596</v>
      </c>
    </row>
    <row r="976" spans="1:23">
      <c r="A976">
        <v>724</v>
      </c>
      <c r="B976">
        <v>21</v>
      </c>
      <c r="C976">
        <v>0</v>
      </c>
      <c r="D976" t="s">
        <v>17</v>
      </c>
      <c r="E976">
        <v>2</v>
      </c>
      <c r="F976">
        <v>0</v>
      </c>
      <c r="G976">
        <v>1</v>
      </c>
      <c r="H976" t="s">
        <v>25</v>
      </c>
      <c r="I976" t="s">
        <v>14</v>
      </c>
      <c r="J976" t="s">
        <v>13</v>
      </c>
      <c r="K976">
        <v>2570</v>
      </c>
      <c r="L976">
        <v>27</v>
      </c>
      <c r="M976" t="s">
        <v>23</v>
      </c>
      <c r="N976" t="s">
        <v>19</v>
      </c>
      <c r="V976">
        <f t="shared" si="30"/>
        <v>4163.2300511812418</v>
      </c>
      <c r="W976">
        <f t="shared" si="31"/>
        <v>2538381.9959869822</v>
      </c>
    </row>
    <row r="977" spans="1:23">
      <c r="A977">
        <v>618</v>
      </c>
      <c r="B977">
        <v>21</v>
      </c>
      <c r="C977">
        <v>0</v>
      </c>
      <c r="D977" t="s">
        <v>17</v>
      </c>
      <c r="E977">
        <v>2</v>
      </c>
      <c r="F977">
        <v>0</v>
      </c>
      <c r="G977">
        <v>1</v>
      </c>
      <c r="H977" t="s">
        <v>25</v>
      </c>
      <c r="I977" t="s">
        <v>18</v>
      </c>
      <c r="J977" t="s">
        <v>18</v>
      </c>
      <c r="K977">
        <v>3441</v>
      </c>
      <c r="L977">
        <v>30</v>
      </c>
      <c r="M977" t="s">
        <v>22</v>
      </c>
      <c r="N977" t="s">
        <v>19</v>
      </c>
      <c r="V977">
        <f t="shared" si="30"/>
        <v>4602.1199098083725</v>
      </c>
      <c r="W977">
        <f t="shared" si="31"/>
        <v>1348199.4449534032</v>
      </c>
    </row>
    <row r="978" spans="1:23">
      <c r="A978">
        <v>587</v>
      </c>
      <c r="B978">
        <v>21</v>
      </c>
      <c r="C978">
        <v>1</v>
      </c>
      <c r="D978" t="s">
        <v>11</v>
      </c>
      <c r="E978">
        <v>1</v>
      </c>
      <c r="F978">
        <v>0</v>
      </c>
      <c r="G978">
        <v>0</v>
      </c>
      <c r="H978" t="s">
        <v>12</v>
      </c>
      <c r="I978" t="s">
        <v>14</v>
      </c>
      <c r="J978" t="s">
        <v>14</v>
      </c>
      <c r="K978">
        <v>1289</v>
      </c>
      <c r="L978">
        <v>12</v>
      </c>
      <c r="M978" t="s">
        <v>22</v>
      </c>
      <c r="N978" t="s">
        <v>16</v>
      </c>
      <c r="V978">
        <f t="shared" si="30"/>
        <v>1968.7807580455881</v>
      </c>
      <c r="W978">
        <f t="shared" si="31"/>
        <v>462101.87900903437</v>
      </c>
    </row>
    <row r="979" spans="1:23">
      <c r="A979">
        <v>363</v>
      </c>
      <c r="B979">
        <v>21</v>
      </c>
      <c r="C979">
        <v>1</v>
      </c>
      <c r="D979" t="s">
        <v>11</v>
      </c>
      <c r="E979">
        <v>2</v>
      </c>
      <c r="F979">
        <v>0</v>
      </c>
      <c r="G979">
        <v>1</v>
      </c>
      <c r="H979" t="s">
        <v>25</v>
      </c>
      <c r="I979" t="s">
        <v>14</v>
      </c>
      <c r="J979" t="s">
        <v>13</v>
      </c>
      <c r="K979">
        <v>1766</v>
      </c>
      <c r="L979">
        <v>6</v>
      </c>
      <c r="M979" t="s">
        <v>22</v>
      </c>
      <c r="N979" t="s">
        <v>16</v>
      </c>
      <c r="V979">
        <f t="shared" si="30"/>
        <v>1091.0010407913264</v>
      </c>
      <c r="W979">
        <f t="shared" si="31"/>
        <v>455623.59493279259</v>
      </c>
    </row>
    <row r="980" spans="1:23">
      <c r="A980">
        <v>425</v>
      </c>
      <c r="B980">
        <v>21</v>
      </c>
      <c r="C980">
        <v>1</v>
      </c>
      <c r="D980" t="s">
        <v>11</v>
      </c>
      <c r="E980">
        <v>2</v>
      </c>
      <c r="F980">
        <v>0</v>
      </c>
      <c r="G980">
        <v>1</v>
      </c>
      <c r="H980" t="s">
        <v>25</v>
      </c>
      <c r="I980" t="s">
        <v>14</v>
      </c>
      <c r="J980" t="s">
        <v>18</v>
      </c>
      <c r="K980">
        <v>2779</v>
      </c>
      <c r="L980">
        <v>18</v>
      </c>
      <c r="M980" t="s">
        <v>23</v>
      </c>
      <c r="N980" t="s">
        <v>16</v>
      </c>
      <c r="V980">
        <f t="shared" si="30"/>
        <v>2846.5604752998493</v>
      </c>
      <c r="W980">
        <f t="shared" si="31"/>
        <v>4564.4178227415414</v>
      </c>
    </row>
    <row r="981" spans="1:23">
      <c r="A981">
        <v>208</v>
      </c>
      <c r="B981">
        <v>21</v>
      </c>
      <c r="C981">
        <v>1</v>
      </c>
      <c r="D981" t="s">
        <v>11</v>
      </c>
      <c r="E981">
        <v>1</v>
      </c>
      <c r="F981">
        <v>0</v>
      </c>
      <c r="G981">
        <v>0</v>
      </c>
      <c r="H981" t="s">
        <v>12</v>
      </c>
      <c r="I981" t="s">
        <v>14</v>
      </c>
      <c r="J981" t="s">
        <v>14</v>
      </c>
      <c r="K981">
        <v>6568</v>
      </c>
      <c r="L981">
        <v>24</v>
      </c>
      <c r="M981" t="s">
        <v>27</v>
      </c>
      <c r="N981" t="s">
        <v>16</v>
      </c>
      <c r="V981">
        <f t="shared" si="30"/>
        <v>3724.3401925541111</v>
      </c>
      <c r="W981">
        <f t="shared" si="31"/>
        <v>8086401.1004831893</v>
      </c>
    </row>
    <row r="982" spans="1:23">
      <c r="A982">
        <v>637</v>
      </c>
      <c r="B982">
        <v>21</v>
      </c>
      <c r="C982">
        <v>1</v>
      </c>
      <c r="D982" t="s">
        <v>11</v>
      </c>
      <c r="E982">
        <v>2</v>
      </c>
      <c r="F982">
        <v>0</v>
      </c>
      <c r="G982">
        <v>0</v>
      </c>
      <c r="H982" t="s">
        <v>12</v>
      </c>
      <c r="I982" t="s">
        <v>14</v>
      </c>
      <c r="J982" t="s">
        <v>13</v>
      </c>
      <c r="K982">
        <v>15653</v>
      </c>
      <c r="L982">
        <v>60</v>
      </c>
      <c r="M982" t="s">
        <v>15</v>
      </c>
      <c r="N982" t="s">
        <v>16</v>
      </c>
      <c r="V982">
        <f t="shared" si="30"/>
        <v>8991.0184960796814</v>
      </c>
      <c r="W982">
        <f t="shared" si="31"/>
        <v>44381997.558576427</v>
      </c>
    </row>
    <row r="983" spans="1:23">
      <c r="A983">
        <v>203</v>
      </c>
      <c r="B983">
        <v>21</v>
      </c>
      <c r="C983">
        <v>1</v>
      </c>
      <c r="D983" t="s">
        <v>11</v>
      </c>
      <c r="E983">
        <v>2</v>
      </c>
      <c r="F983">
        <v>0</v>
      </c>
      <c r="G983">
        <v>1</v>
      </c>
      <c r="H983" t="s">
        <v>25</v>
      </c>
      <c r="I983" t="s">
        <v>14</v>
      </c>
      <c r="J983" t="s">
        <v>14</v>
      </c>
      <c r="K983">
        <v>902</v>
      </c>
      <c r="L983">
        <v>12</v>
      </c>
      <c r="M983" t="s">
        <v>20</v>
      </c>
      <c r="N983" t="s">
        <v>19</v>
      </c>
      <c r="V983">
        <f t="shared" si="30"/>
        <v>1968.7807580455881</v>
      </c>
      <c r="W983">
        <f t="shared" si="31"/>
        <v>1138021.1857363195</v>
      </c>
    </row>
    <row r="984" spans="1:23">
      <c r="A984">
        <v>731</v>
      </c>
      <c r="B984">
        <v>21</v>
      </c>
      <c r="C984">
        <v>1</v>
      </c>
      <c r="D984" t="s">
        <v>11</v>
      </c>
      <c r="E984">
        <v>1</v>
      </c>
      <c r="F984">
        <v>0</v>
      </c>
      <c r="G984">
        <v>1</v>
      </c>
      <c r="H984" t="s">
        <v>25</v>
      </c>
      <c r="I984" t="s">
        <v>14</v>
      </c>
      <c r="J984" t="s">
        <v>14</v>
      </c>
      <c r="K984">
        <v>1987</v>
      </c>
      <c r="L984">
        <v>24</v>
      </c>
      <c r="M984" t="s">
        <v>15</v>
      </c>
      <c r="N984" t="s">
        <v>19</v>
      </c>
      <c r="V984">
        <f t="shared" si="30"/>
        <v>3724.3401925541111</v>
      </c>
      <c r="W984">
        <f t="shared" si="31"/>
        <v>3018350.9446639558</v>
      </c>
    </row>
    <row r="985" spans="1:23">
      <c r="A985">
        <v>194</v>
      </c>
      <c r="B985">
        <v>21</v>
      </c>
      <c r="C985">
        <v>1</v>
      </c>
      <c r="D985" t="s">
        <v>11</v>
      </c>
      <c r="E985">
        <v>2</v>
      </c>
      <c r="F985">
        <v>0</v>
      </c>
      <c r="G985">
        <v>1</v>
      </c>
      <c r="H985" t="s">
        <v>25</v>
      </c>
      <c r="I985" t="s">
        <v>18</v>
      </c>
      <c r="J985" t="s">
        <v>18</v>
      </c>
      <c r="K985">
        <v>3031</v>
      </c>
      <c r="L985">
        <v>45</v>
      </c>
      <c r="M985" t="s">
        <v>15</v>
      </c>
      <c r="N985" t="s">
        <v>19</v>
      </c>
      <c r="V985">
        <f t="shared" si="30"/>
        <v>6796.5692029440261</v>
      </c>
      <c r="W985">
        <f t="shared" si="31"/>
        <v>14179511.422160508</v>
      </c>
    </row>
    <row r="986" spans="1:23">
      <c r="A986">
        <v>167</v>
      </c>
      <c r="B986">
        <v>20</v>
      </c>
      <c r="C986">
        <v>0</v>
      </c>
      <c r="D986" t="s">
        <v>17</v>
      </c>
      <c r="E986">
        <v>2</v>
      </c>
      <c r="F986">
        <v>0</v>
      </c>
      <c r="G986">
        <v>0</v>
      </c>
      <c r="H986" t="s">
        <v>12</v>
      </c>
      <c r="I986" t="s">
        <v>26</v>
      </c>
      <c r="J986" t="s">
        <v>18</v>
      </c>
      <c r="K986">
        <v>1577</v>
      </c>
      <c r="L986">
        <v>11</v>
      </c>
      <c r="M986" t="s">
        <v>22</v>
      </c>
      <c r="N986" t="s">
        <v>16</v>
      </c>
      <c r="V986">
        <f t="shared" si="30"/>
        <v>1822.4841385032109</v>
      </c>
      <c r="W986">
        <f t="shared" si="31"/>
        <v>60262.462256663654</v>
      </c>
    </row>
    <row r="987" spans="1:23">
      <c r="A987">
        <v>410</v>
      </c>
      <c r="B987">
        <v>20</v>
      </c>
      <c r="C987">
        <v>0</v>
      </c>
      <c r="D987" t="s">
        <v>17</v>
      </c>
      <c r="E987">
        <v>2</v>
      </c>
      <c r="F987">
        <v>0</v>
      </c>
      <c r="G987">
        <v>0</v>
      </c>
      <c r="H987" t="s">
        <v>12</v>
      </c>
      <c r="I987" t="s">
        <v>14</v>
      </c>
      <c r="J987" t="s">
        <v>18</v>
      </c>
      <c r="K987">
        <v>1967</v>
      </c>
      <c r="L987">
        <v>24</v>
      </c>
      <c r="M987" t="s">
        <v>15</v>
      </c>
      <c r="N987" t="s">
        <v>16</v>
      </c>
      <c r="V987">
        <f t="shared" si="30"/>
        <v>3724.3401925541111</v>
      </c>
      <c r="W987">
        <f t="shared" si="31"/>
        <v>3088244.5523661203</v>
      </c>
    </row>
    <row r="988" spans="1:23">
      <c r="A988">
        <v>865</v>
      </c>
      <c r="B988">
        <v>20</v>
      </c>
      <c r="C988">
        <v>0</v>
      </c>
      <c r="D988" t="s">
        <v>17</v>
      </c>
      <c r="E988">
        <v>2</v>
      </c>
      <c r="F988">
        <v>0</v>
      </c>
      <c r="G988">
        <v>1</v>
      </c>
      <c r="H988" t="s">
        <v>25</v>
      </c>
      <c r="I988" t="s">
        <v>24</v>
      </c>
      <c r="J988" t="s">
        <v>13</v>
      </c>
      <c r="K988">
        <v>2221</v>
      </c>
      <c r="L988">
        <v>15</v>
      </c>
      <c r="M988" t="s">
        <v>22</v>
      </c>
      <c r="N988" t="s">
        <v>16</v>
      </c>
      <c r="V988">
        <f t="shared" si="30"/>
        <v>2407.6706166727186</v>
      </c>
      <c r="W988">
        <f t="shared" si="31"/>
        <v>34845.91912897303</v>
      </c>
    </row>
    <row r="989" spans="1:23">
      <c r="A989">
        <v>420</v>
      </c>
      <c r="B989">
        <v>20</v>
      </c>
      <c r="C989">
        <v>0</v>
      </c>
      <c r="D989" t="s">
        <v>17</v>
      </c>
      <c r="E989">
        <v>2</v>
      </c>
      <c r="F989">
        <v>0</v>
      </c>
      <c r="G989">
        <v>1</v>
      </c>
      <c r="H989" t="s">
        <v>25</v>
      </c>
      <c r="I989" t="s">
        <v>26</v>
      </c>
      <c r="J989" t="s">
        <v>13</v>
      </c>
      <c r="K989">
        <v>3186</v>
      </c>
      <c r="L989">
        <v>15</v>
      </c>
      <c r="M989" t="s">
        <v>23</v>
      </c>
      <c r="N989" t="s">
        <v>16</v>
      </c>
      <c r="V989">
        <f t="shared" si="30"/>
        <v>2407.6706166727186</v>
      </c>
      <c r="W989">
        <f t="shared" si="31"/>
        <v>605796.62895062624</v>
      </c>
    </row>
    <row r="990" spans="1:23">
      <c r="A990">
        <v>296</v>
      </c>
      <c r="B990">
        <v>20</v>
      </c>
      <c r="C990">
        <v>0</v>
      </c>
      <c r="D990" t="s">
        <v>17</v>
      </c>
      <c r="E990">
        <v>2</v>
      </c>
      <c r="F990">
        <v>0</v>
      </c>
      <c r="G990">
        <v>1</v>
      </c>
      <c r="H990" t="s">
        <v>25</v>
      </c>
      <c r="I990" t="s">
        <v>13</v>
      </c>
      <c r="J990" t="s">
        <v>13</v>
      </c>
      <c r="K990">
        <v>4675</v>
      </c>
      <c r="L990">
        <v>12</v>
      </c>
      <c r="M990" t="s">
        <v>23</v>
      </c>
      <c r="N990" t="s">
        <v>16</v>
      </c>
      <c r="V990">
        <f t="shared" si="30"/>
        <v>1968.7807580455881</v>
      </c>
      <c r="W990">
        <f t="shared" si="31"/>
        <v>7323622.5855243104</v>
      </c>
    </row>
    <row r="991" spans="1:23">
      <c r="A991">
        <v>155</v>
      </c>
      <c r="B991">
        <v>20</v>
      </c>
      <c r="C991">
        <v>0</v>
      </c>
      <c r="D991" t="s">
        <v>17</v>
      </c>
      <c r="E991">
        <v>2</v>
      </c>
      <c r="F991">
        <v>0</v>
      </c>
      <c r="G991">
        <v>1</v>
      </c>
      <c r="H991" t="s">
        <v>25</v>
      </c>
      <c r="I991" t="s">
        <v>14</v>
      </c>
      <c r="J991" t="s">
        <v>14</v>
      </c>
      <c r="K991">
        <v>1282</v>
      </c>
      <c r="L991">
        <v>12</v>
      </c>
      <c r="M991" t="s">
        <v>22</v>
      </c>
      <c r="N991" t="s">
        <v>19</v>
      </c>
      <c r="V991">
        <f t="shared" si="30"/>
        <v>1968.7807580455881</v>
      </c>
      <c r="W991">
        <f t="shared" si="31"/>
        <v>471667.80962167261</v>
      </c>
    </row>
    <row r="992" spans="1:23">
      <c r="A992">
        <v>585</v>
      </c>
      <c r="B992">
        <v>20</v>
      </c>
      <c r="C992">
        <v>0</v>
      </c>
      <c r="D992" t="s">
        <v>17</v>
      </c>
      <c r="E992">
        <v>2</v>
      </c>
      <c r="F992">
        <v>0</v>
      </c>
      <c r="G992">
        <v>1</v>
      </c>
      <c r="H992" t="s">
        <v>25</v>
      </c>
      <c r="I992" t="s">
        <v>14</v>
      </c>
      <c r="J992" t="s">
        <v>14</v>
      </c>
      <c r="K992">
        <v>2039</v>
      </c>
      <c r="L992">
        <v>18</v>
      </c>
      <c r="M992" t="s">
        <v>22</v>
      </c>
      <c r="N992" t="s">
        <v>19</v>
      </c>
      <c r="V992">
        <f t="shared" si="30"/>
        <v>2846.5604752998493</v>
      </c>
      <c r="W992">
        <f t="shared" si="31"/>
        <v>652153.92126651842</v>
      </c>
    </row>
    <row r="993" spans="1:23">
      <c r="A993">
        <v>593</v>
      </c>
      <c r="B993">
        <v>20</v>
      </c>
      <c r="C993">
        <v>0</v>
      </c>
      <c r="D993" t="s">
        <v>17</v>
      </c>
      <c r="E993">
        <v>1</v>
      </c>
      <c r="F993">
        <v>0</v>
      </c>
      <c r="G993">
        <v>1</v>
      </c>
      <c r="H993" t="s">
        <v>25</v>
      </c>
      <c r="I993" t="s">
        <v>14</v>
      </c>
      <c r="J993" t="s">
        <v>18</v>
      </c>
      <c r="K993">
        <v>2718</v>
      </c>
      <c r="L993">
        <v>24</v>
      </c>
      <c r="M993" t="s">
        <v>23</v>
      </c>
      <c r="N993" t="s">
        <v>19</v>
      </c>
      <c r="V993">
        <f t="shared" si="30"/>
        <v>3724.3401925541111</v>
      </c>
      <c r="W993">
        <f t="shared" si="31"/>
        <v>1012720.5831498455</v>
      </c>
    </row>
    <row r="994" spans="1:23">
      <c r="A994">
        <v>513</v>
      </c>
      <c r="B994">
        <v>20</v>
      </c>
      <c r="C994">
        <v>1</v>
      </c>
      <c r="D994" t="s">
        <v>11</v>
      </c>
      <c r="E994">
        <v>2</v>
      </c>
      <c r="F994">
        <v>0</v>
      </c>
      <c r="G994">
        <v>1</v>
      </c>
      <c r="H994" t="s">
        <v>25</v>
      </c>
      <c r="I994" t="s">
        <v>14</v>
      </c>
      <c r="J994" t="s">
        <v>18</v>
      </c>
      <c r="K994">
        <v>585</v>
      </c>
      <c r="L994">
        <v>12</v>
      </c>
      <c r="M994" t="s">
        <v>15</v>
      </c>
      <c r="N994" t="s">
        <v>16</v>
      </c>
      <c r="V994">
        <f t="shared" si="30"/>
        <v>1968.7807580455881</v>
      </c>
      <c r="W994">
        <f t="shared" si="31"/>
        <v>1914849.1863372223</v>
      </c>
    </row>
    <row r="995" spans="1:23">
      <c r="A995">
        <v>905</v>
      </c>
      <c r="B995">
        <v>20</v>
      </c>
      <c r="C995">
        <v>1</v>
      </c>
      <c r="D995" t="s">
        <v>11</v>
      </c>
      <c r="E995">
        <v>3</v>
      </c>
      <c r="F995">
        <v>0</v>
      </c>
      <c r="G995">
        <v>1</v>
      </c>
      <c r="H995" t="s">
        <v>25</v>
      </c>
      <c r="I995" t="s">
        <v>14</v>
      </c>
      <c r="J995" t="s">
        <v>14</v>
      </c>
      <c r="K995">
        <v>1107</v>
      </c>
      <c r="L995">
        <v>12</v>
      </c>
      <c r="M995" t="s">
        <v>15</v>
      </c>
      <c r="N995" t="s">
        <v>16</v>
      </c>
      <c r="V995">
        <f t="shared" si="30"/>
        <v>1968.7807580455881</v>
      </c>
      <c r="W995">
        <f t="shared" si="31"/>
        <v>742666.07493762847</v>
      </c>
    </row>
    <row r="996" spans="1:23">
      <c r="A996">
        <v>428</v>
      </c>
      <c r="B996">
        <v>20</v>
      </c>
      <c r="C996">
        <v>1</v>
      </c>
      <c r="D996" t="s">
        <v>11</v>
      </c>
      <c r="E996">
        <v>2</v>
      </c>
      <c r="F996">
        <v>0</v>
      </c>
      <c r="G996">
        <v>0</v>
      </c>
      <c r="H996" t="s">
        <v>12</v>
      </c>
      <c r="I996" t="s">
        <v>14</v>
      </c>
      <c r="J996" t="s">
        <v>13</v>
      </c>
      <c r="K996">
        <v>1313</v>
      </c>
      <c r="L996">
        <v>9</v>
      </c>
      <c r="M996" t="s">
        <v>22</v>
      </c>
      <c r="N996" t="s">
        <v>16</v>
      </c>
      <c r="V996">
        <f t="shared" si="30"/>
        <v>1529.8908994184571</v>
      </c>
      <c r="W996">
        <f t="shared" si="31"/>
        <v>47041.662250547291</v>
      </c>
    </row>
    <row r="997" spans="1:23">
      <c r="A997">
        <v>93</v>
      </c>
      <c r="B997">
        <v>20</v>
      </c>
      <c r="C997">
        <v>1</v>
      </c>
      <c r="D997" t="s">
        <v>11</v>
      </c>
      <c r="E997">
        <v>2</v>
      </c>
      <c r="F997">
        <v>0</v>
      </c>
      <c r="G997">
        <v>1</v>
      </c>
      <c r="H997" t="s">
        <v>25</v>
      </c>
      <c r="I997" t="s">
        <v>13</v>
      </c>
      <c r="J997" t="s">
        <v>26</v>
      </c>
      <c r="K997">
        <v>3617</v>
      </c>
      <c r="L997">
        <v>24</v>
      </c>
      <c r="M997" t="s">
        <v>22</v>
      </c>
      <c r="N997" t="s">
        <v>16</v>
      </c>
      <c r="O997">
        <v>1</v>
      </c>
      <c r="V997">
        <f t="shared" si="30"/>
        <v>3724.3401925541111</v>
      </c>
      <c r="W997">
        <f t="shared" si="31"/>
        <v>11521.916937553653</v>
      </c>
    </row>
    <row r="998" spans="1:23">
      <c r="A998">
        <v>188</v>
      </c>
      <c r="B998">
        <v>20</v>
      </c>
      <c r="C998">
        <v>1</v>
      </c>
      <c r="D998" t="s">
        <v>11</v>
      </c>
      <c r="E998">
        <v>2</v>
      </c>
      <c r="F998">
        <v>0</v>
      </c>
      <c r="G998">
        <v>0</v>
      </c>
      <c r="H998" t="s">
        <v>12</v>
      </c>
      <c r="I998" t="s">
        <v>18</v>
      </c>
      <c r="J998" t="s">
        <v>14</v>
      </c>
      <c r="K998">
        <v>674</v>
      </c>
      <c r="L998">
        <v>12</v>
      </c>
      <c r="M998" t="s">
        <v>15</v>
      </c>
      <c r="N998" t="s">
        <v>19</v>
      </c>
      <c r="V998">
        <f t="shared" si="30"/>
        <v>1968.7807580455881</v>
      </c>
      <c r="W998">
        <f t="shared" si="31"/>
        <v>1676457.2114051078</v>
      </c>
    </row>
    <row r="999" spans="1:23">
      <c r="A999">
        <v>495</v>
      </c>
      <c r="B999">
        <v>20</v>
      </c>
      <c r="C999">
        <v>1</v>
      </c>
      <c r="D999" t="s">
        <v>11</v>
      </c>
      <c r="E999">
        <v>2</v>
      </c>
      <c r="F999">
        <v>0</v>
      </c>
      <c r="G999">
        <v>0</v>
      </c>
      <c r="H999" t="s">
        <v>12</v>
      </c>
      <c r="I999" t="s">
        <v>13</v>
      </c>
      <c r="J999" t="s">
        <v>14</v>
      </c>
      <c r="K999">
        <v>2996</v>
      </c>
      <c r="L999">
        <v>24</v>
      </c>
      <c r="M999" t="s">
        <v>22</v>
      </c>
      <c r="N999" t="s">
        <v>19</v>
      </c>
      <c r="V999">
        <f t="shared" si="30"/>
        <v>3724.3401925541111</v>
      </c>
      <c r="W999">
        <f t="shared" si="31"/>
        <v>530479.43608975969</v>
      </c>
    </row>
    <row r="1000" spans="1:23">
      <c r="A1000">
        <v>391</v>
      </c>
      <c r="B1000">
        <v>19</v>
      </c>
      <c r="C1000">
        <v>0</v>
      </c>
      <c r="D1000" t="s">
        <v>17</v>
      </c>
      <c r="E1000">
        <v>1</v>
      </c>
      <c r="F1000">
        <v>0</v>
      </c>
      <c r="G1000">
        <v>1</v>
      </c>
      <c r="H1000" t="s">
        <v>25</v>
      </c>
      <c r="I1000" t="s">
        <v>26</v>
      </c>
      <c r="J1000" t="s">
        <v>18</v>
      </c>
      <c r="K1000">
        <v>983</v>
      </c>
      <c r="L1000">
        <v>12</v>
      </c>
      <c r="M1000" t="s">
        <v>22</v>
      </c>
      <c r="N1000" t="s">
        <v>16</v>
      </c>
      <c r="O1000">
        <v>0</v>
      </c>
      <c r="V1000">
        <f t="shared" si="30"/>
        <v>1968.7807580455881</v>
      </c>
      <c r="W1000">
        <f t="shared" si="31"/>
        <v>971763.70293293428</v>
      </c>
    </row>
    <row r="1001" spans="1:23">
      <c r="A1001">
        <v>633</v>
      </c>
      <c r="B1001">
        <v>19</v>
      </c>
      <c r="C1001">
        <v>0</v>
      </c>
      <c r="D1001" t="s">
        <v>17</v>
      </c>
      <c r="E1001">
        <v>2</v>
      </c>
      <c r="F1001">
        <v>0</v>
      </c>
      <c r="G1001">
        <v>1</v>
      </c>
      <c r="H1001" t="s">
        <v>25</v>
      </c>
      <c r="I1001" t="s">
        <v>14</v>
      </c>
      <c r="J1001" t="s">
        <v>13</v>
      </c>
      <c r="K1001">
        <v>1980</v>
      </c>
      <c r="L1001">
        <v>9</v>
      </c>
      <c r="M1001" t="s">
        <v>22</v>
      </c>
      <c r="N1001" t="s">
        <v>19</v>
      </c>
      <c r="V1001">
        <f t="shared" si="30"/>
        <v>1529.8908994184571</v>
      </c>
      <c r="W1001">
        <f t="shared" si="31"/>
        <v>202598.20242632547</v>
      </c>
    </row>
    <row r="1004" spans="1:23">
      <c r="O1004">
        <v>35</v>
      </c>
    </row>
    <row r="1005" spans="1:23">
      <c r="O1005">
        <v>45</v>
      </c>
    </row>
    <row r="1006" spans="1:23">
      <c r="O1006">
        <v>3.5</v>
      </c>
    </row>
  </sheetData>
  <sortState xmlns:xlrd2="http://schemas.microsoft.com/office/spreadsheetml/2017/richdata2" ref="A2:N1001">
    <sortCondition descending="1" ref="B2:B100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4DE757-622F-FD45-A29B-09D5AA91E6B4}">
  <dimension ref="A4:DU224"/>
  <sheetViews>
    <sheetView tabSelected="1" topLeftCell="A8" workbookViewId="0">
      <selection activeCell="AA208" sqref="AA208"/>
    </sheetView>
  </sheetViews>
  <sheetFormatPr baseColWidth="10" defaultRowHeight="15"/>
  <cols>
    <col min="3" max="3" width="24.6640625" customWidth="1"/>
    <col min="4" max="4" width="16" customWidth="1"/>
    <col min="21" max="22" width="12.6640625" bestFit="1" customWidth="1"/>
    <col min="23" max="23" width="14.83203125" customWidth="1"/>
    <col min="24" max="24" width="14.6640625" customWidth="1"/>
    <col min="25" max="25" width="13.5" customWidth="1"/>
    <col min="26" max="26" width="15" customWidth="1"/>
    <col min="27" max="28" width="12.6640625" bestFit="1" customWidth="1"/>
    <col min="29" max="29" width="12.83203125" customWidth="1"/>
    <col min="30" max="30" width="16.1640625" customWidth="1"/>
    <col min="31" max="31" width="20" customWidth="1"/>
    <col min="32" max="32" width="12.6640625" bestFit="1" customWidth="1"/>
    <col min="34" max="34" width="14" customWidth="1"/>
    <col min="37" max="39" width="13" customWidth="1"/>
    <col min="52" max="52" width="13" customWidth="1"/>
  </cols>
  <sheetData>
    <row r="4" spans="2:125">
      <c r="J4" t="s">
        <v>136</v>
      </c>
    </row>
    <row r="5" spans="2:125" ht="21">
      <c r="J5" s="26" t="s">
        <v>74</v>
      </c>
      <c r="AB5" s="19">
        <v>6</v>
      </c>
      <c r="AK5" s="16"/>
      <c r="AL5" s="16"/>
      <c r="AM5" s="16"/>
      <c r="AT5" s="19">
        <v>7</v>
      </c>
    </row>
    <row r="6" spans="2:125">
      <c r="B6" t="s">
        <v>37</v>
      </c>
      <c r="L6" s="15"/>
      <c r="M6" t="s">
        <v>0</v>
      </c>
      <c r="N6" s="15" t="s">
        <v>1</v>
      </c>
      <c r="O6" s="15" t="s">
        <v>3</v>
      </c>
      <c r="P6" s="15" t="s">
        <v>52</v>
      </c>
      <c r="Q6" s="15" t="s">
        <v>53</v>
      </c>
      <c r="R6" s="15" t="s">
        <v>54</v>
      </c>
      <c r="S6" s="15" t="s">
        <v>4</v>
      </c>
      <c r="T6" s="15" t="s">
        <v>25</v>
      </c>
      <c r="U6" s="15" t="s">
        <v>21</v>
      </c>
      <c r="V6" s="15" t="s">
        <v>6</v>
      </c>
      <c r="W6" s="15" t="s">
        <v>14</v>
      </c>
      <c r="X6" s="15" t="s">
        <v>18</v>
      </c>
      <c r="Y6" s="15" t="s">
        <v>26</v>
      </c>
      <c r="Z6" t="s">
        <v>7</v>
      </c>
      <c r="AA6" s="15" t="s">
        <v>8</v>
      </c>
      <c r="AC6" s="17" t="s">
        <v>59</v>
      </c>
      <c r="AD6" s="17" t="s">
        <v>52</v>
      </c>
      <c r="AE6" s="17" t="s">
        <v>53</v>
      </c>
      <c r="AF6" s="17" t="s">
        <v>54</v>
      </c>
      <c r="AG6" s="18" t="s">
        <v>55</v>
      </c>
      <c r="AH6" s="18" t="s">
        <v>56</v>
      </c>
      <c r="AI6" s="15" t="s">
        <v>14</v>
      </c>
      <c r="AJ6" s="15" t="s">
        <v>18</v>
      </c>
      <c r="AK6" s="15" t="s">
        <v>26</v>
      </c>
      <c r="AL6" s="17" t="s">
        <v>8</v>
      </c>
      <c r="AM6" s="28"/>
      <c r="AN6" s="28"/>
      <c r="AO6" s="16" t="s">
        <v>57</v>
      </c>
      <c r="AP6" s="29" t="s">
        <v>58</v>
      </c>
      <c r="AQ6" s="29" t="s">
        <v>79</v>
      </c>
      <c r="AT6" t="s">
        <v>0</v>
      </c>
      <c r="AU6" s="15" t="s">
        <v>1</v>
      </c>
      <c r="AV6" s="15" t="s">
        <v>3</v>
      </c>
      <c r="AW6" s="15" t="s">
        <v>52</v>
      </c>
      <c r="AX6" s="15" t="s">
        <v>53</v>
      </c>
      <c r="AY6" s="15" t="s">
        <v>54</v>
      </c>
      <c r="AZ6" s="15" t="s">
        <v>4</v>
      </c>
      <c r="BA6" s="15" t="s">
        <v>25</v>
      </c>
      <c r="BB6" s="15" t="s">
        <v>21</v>
      </c>
      <c r="BC6" s="15" t="s">
        <v>6</v>
      </c>
      <c r="BD6" s="15" t="s">
        <v>14</v>
      </c>
      <c r="BE6" s="15" t="s">
        <v>18</v>
      </c>
      <c r="BF6" s="15" t="s">
        <v>26</v>
      </c>
      <c r="BG6" t="s">
        <v>7</v>
      </c>
      <c r="BH6" s="15" t="s">
        <v>8</v>
      </c>
      <c r="BI6" s="15" t="s">
        <v>80</v>
      </c>
      <c r="BJ6" s="15" t="s">
        <v>65</v>
      </c>
      <c r="BK6" s="30" t="s">
        <v>58</v>
      </c>
    </row>
    <row r="7" spans="2:125">
      <c r="B7" s="1">
        <v>1</v>
      </c>
      <c r="C7" s="2" t="s">
        <v>38</v>
      </c>
      <c r="D7" s="3">
        <v>0.3</v>
      </c>
      <c r="E7" s="4"/>
      <c r="M7">
        <v>536</v>
      </c>
      <c r="N7">
        <v>75</v>
      </c>
      <c r="O7">
        <v>3</v>
      </c>
      <c r="P7">
        <v>0</v>
      </c>
      <c r="Q7">
        <v>0</v>
      </c>
      <c r="R7">
        <v>1</v>
      </c>
      <c r="S7" t="s">
        <v>12</v>
      </c>
      <c r="T7">
        <v>0</v>
      </c>
      <c r="U7">
        <v>0</v>
      </c>
      <c r="V7" t="s">
        <v>14</v>
      </c>
      <c r="W7">
        <v>1</v>
      </c>
      <c r="X7">
        <v>0</v>
      </c>
      <c r="Y7">
        <v>0</v>
      </c>
      <c r="Z7">
        <v>1374</v>
      </c>
      <c r="AA7">
        <v>6</v>
      </c>
      <c r="AC7">
        <v>6.9282025132337175</v>
      </c>
      <c r="AD7">
        <v>1.3856328627293211</v>
      </c>
      <c r="AE7">
        <v>3.0791767101802168</v>
      </c>
      <c r="AF7">
        <v>1.6936335638383924</v>
      </c>
      <c r="AG7">
        <v>1.847526534534133</v>
      </c>
      <c r="AH7">
        <v>0.46188786872336451</v>
      </c>
      <c r="AI7">
        <v>1.8475157739983517</v>
      </c>
      <c r="AJ7">
        <v>1.847486601946531</v>
      </c>
      <c r="AK7" s="27">
        <v>0.61580827960209583</v>
      </c>
      <c r="AL7" s="27">
        <v>122.5507362678145</v>
      </c>
      <c r="AM7" s="27"/>
      <c r="AN7" s="27"/>
      <c r="AO7">
        <f>AC$7+AD$7*P7+AE$7*Q7+AF$7*R7+AG$7*U7+AH$7*T7+AI$7*W7+AJ$7*X7+AK$7*Y7+AL$7*AA7</f>
        <v>745.77376945795743</v>
      </c>
      <c r="AP7">
        <f>ABS(Z7-AO7)</f>
        <v>628.22623054204257</v>
      </c>
      <c r="AQ7">
        <f>SUM(AP7:AP51)</f>
        <v>72813.58427778646</v>
      </c>
      <c r="AT7">
        <v>0</v>
      </c>
      <c r="AU7">
        <v>67</v>
      </c>
      <c r="AV7">
        <v>2</v>
      </c>
      <c r="AW7">
        <v>0</v>
      </c>
      <c r="AX7">
        <v>1</v>
      </c>
      <c r="AY7">
        <v>0</v>
      </c>
      <c r="AZ7" t="s">
        <v>12</v>
      </c>
      <c r="BA7">
        <v>0</v>
      </c>
      <c r="BB7">
        <v>0</v>
      </c>
      <c r="BC7" t="s">
        <v>14</v>
      </c>
      <c r="BD7">
        <v>1</v>
      </c>
      <c r="BE7">
        <v>0</v>
      </c>
      <c r="BF7">
        <v>0</v>
      </c>
      <c r="BG7">
        <v>1169</v>
      </c>
      <c r="BH7">
        <v>6</v>
      </c>
      <c r="BJ7">
        <f>AC$7+AD$7*AW7+AE$7*AX7+AF$7*AY7+AG$7*BB7+AH$7*BA7+AI$7*BD7+AJ$7*BE7+AK$7*BF7+AL$7*BH7</f>
        <v>747.15931260429932</v>
      </c>
      <c r="BK7">
        <f>ABS(BJ7-BG7)</f>
        <v>421.84068739570068</v>
      </c>
      <c r="BP7" s="49">
        <v>9</v>
      </c>
      <c r="BQ7" s="2"/>
      <c r="BR7" s="2"/>
      <c r="BS7" s="2"/>
      <c r="BT7" s="2"/>
      <c r="BU7" s="2"/>
      <c r="BV7" s="2"/>
      <c r="BW7" s="2"/>
      <c r="BX7" s="2"/>
      <c r="BY7" s="2"/>
      <c r="BZ7" s="2"/>
      <c r="CA7" s="2"/>
      <c r="CB7" s="2" t="s">
        <v>61</v>
      </c>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4"/>
    </row>
    <row r="8" spans="2:125">
      <c r="B8" s="5">
        <v>2</v>
      </c>
      <c r="C8" s="6" t="s">
        <v>39</v>
      </c>
      <c r="D8" s="11">
        <f>186/713</f>
        <v>0.2608695652173913</v>
      </c>
      <c r="E8" s="11"/>
      <c r="M8">
        <v>330</v>
      </c>
      <c r="N8">
        <v>75</v>
      </c>
      <c r="O8">
        <v>3</v>
      </c>
      <c r="P8">
        <v>0</v>
      </c>
      <c r="Q8">
        <v>0</v>
      </c>
      <c r="R8">
        <v>1</v>
      </c>
      <c r="S8" t="s">
        <v>21</v>
      </c>
      <c r="T8">
        <v>0</v>
      </c>
      <c r="U8">
        <v>1</v>
      </c>
      <c r="V8" t="s">
        <v>14</v>
      </c>
      <c r="W8">
        <v>1</v>
      </c>
      <c r="X8">
        <v>0</v>
      </c>
      <c r="Y8">
        <v>0</v>
      </c>
      <c r="Z8">
        <v>6615</v>
      </c>
      <c r="AA8">
        <v>24</v>
      </c>
      <c r="AO8">
        <f t="shared" ref="AO8:AO51" si="0">AC$7+AD$7*P8+AE$7*Q8+AF$7*R8+AG$7*U8+AH$7*T8+AI$7*W8+AJ$7*X8+AK$7*Y8+AL$7*AA8</f>
        <v>2953.5345488131525</v>
      </c>
      <c r="AP8">
        <f t="shared" ref="AP8:AP51" si="1">ABS(Z8-AO8)</f>
        <v>3661.4654511868475</v>
      </c>
      <c r="AT8">
        <v>8</v>
      </c>
      <c r="AU8">
        <v>61</v>
      </c>
      <c r="AV8">
        <v>1</v>
      </c>
      <c r="AW8">
        <v>1</v>
      </c>
      <c r="AX8">
        <v>0</v>
      </c>
      <c r="AY8">
        <v>0</v>
      </c>
      <c r="AZ8" t="s">
        <v>12</v>
      </c>
      <c r="BA8">
        <v>0</v>
      </c>
      <c r="BB8">
        <v>0</v>
      </c>
      <c r="BC8" t="s">
        <v>13</v>
      </c>
      <c r="BD8">
        <v>0</v>
      </c>
      <c r="BE8">
        <v>0</v>
      </c>
      <c r="BF8">
        <v>0</v>
      </c>
      <c r="BG8">
        <v>3059</v>
      </c>
      <c r="BH8">
        <v>12</v>
      </c>
      <c r="BJ8">
        <f>AC$7+AD$7*AW8+AE$7*AX8+AF$7*AY8+AG$7*BB8+AH$7*BA8+AI$7*BD8+AJ$7*BE8+AK$7*BF8+AL$7*BH8</f>
        <v>1478.922670589737</v>
      </c>
      <c r="BK8">
        <f>ABS(BJ8-BG8)</f>
        <v>1580.077329410263</v>
      </c>
      <c r="BP8" s="47" t="s">
        <v>65</v>
      </c>
      <c r="BQ8" s="42" t="s">
        <v>59</v>
      </c>
      <c r="BR8" s="42" t="s">
        <v>52</v>
      </c>
      <c r="BS8" s="42" t="s">
        <v>53</v>
      </c>
      <c r="BT8" s="42" t="s">
        <v>54</v>
      </c>
      <c r="BU8" s="42" t="s">
        <v>25</v>
      </c>
      <c r="BV8" s="42" t="s">
        <v>21</v>
      </c>
      <c r="BW8" s="42" t="s">
        <v>14</v>
      </c>
      <c r="BX8" s="42" t="s">
        <v>18</v>
      </c>
      <c r="BY8" s="42" t="s">
        <v>26</v>
      </c>
      <c r="BZ8" s="42" t="s">
        <v>8</v>
      </c>
      <c r="CA8" s="42"/>
      <c r="CB8" s="1">
        <f t="array" ref="CB8:DT17">TRANSPOSE(BQ9:BZ53)</f>
        <v>1</v>
      </c>
      <c r="CC8" s="2">
        <v>1</v>
      </c>
      <c r="CD8" s="2">
        <v>1</v>
      </c>
      <c r="CE8" s="2">
        <v>1</v>
      </c>
      <c r="CF8" s="2">
        <v>1</v>
      </c>
      <c r="CG8" s="2">
        <v>1</v>
      </c>
      <c r="CH8" s="2">
        <v>1</v>
      </c>
      <c r="CI8" s="2">
        <v>1</v>
      </c>
      <c r="CJ8" s="2">
        <v>1</v>
      </c>
      <c r="CK8" s="2">
        <v>1</v>
      </c>
      <c r="CL8" s="2">
        <v>1</v>
      </c>
      <c r="CM8" s="2">
        <v>1</v>
      </c>
      <c r="CN8" s="2">
        <v>1</v>
      </c>
      <c r="CO8" s="2">
        <v>1</v>
      </c>
      <c r="CP8" s="2">
        <v>1</v>
      </c>
      <c r="CQ8" s="2">
        <v>1</v>
      </c>
      <c r="CR8" s="2">
        <v>1</v>
      </c>
      <c r="CS8" s="2">
        <v>1</v>
      </c>
      <c r="CT8" s="2">
        <v>1</v>
      </c>
      <c r="CU8" s="2">
        <v>1</v>
      </c>
      <c r="CV8" s="2">
        <v>1</v>
      </c>
      <c r="CW8" s="2">
        <v>1</v>
      </c>
      <c r="CX8" s="2">
        <v>1</v>
      </c>
      <c r="CY8" s="2">
        <v>1</v>
      </c>
      <c r="CZ8" s="2">
        <v>1</v>
      </c>
      <c r="DA8" s="2">
        <v>1</v>
      </c>
      <c r="DB8" s="2">
        <v>1</v>
      </c>
      <c r="DC8" s="2">
        <v>1</v>
      </c>
      <c r="DD8" s="2">
        <v>1</v>
      </c>
      <c r="DE8" s="2">
        <v>1</v>
      </c>
      <c r="DF8" s="2">
        <v>1</v>
      </c>
      <c r="DG8" s="2">
        <v>1</v>
      </c>
      <c r="DH8" s="2">
        <v>1</v>
      </c>
      <c r="DI8" s="2">
        <v>1</v>
      </c>
      <c r="DJ8" s="2">
        <v>1</v>
      </c>
      <c r="DK8" s="2">
        <v>1</v>
      </c>
      <c r="DL8" s="2">
        <v>1</v>
      </c>
      <c r="DM8" s="2">
        <v>1</v>
      </c>
      <c r="DN8" s="2">
        <v>1</v>
      </c>
      <c r="DO8" s="2">
        <v>1</v>
      </c>
      <c r="DP8" s="2">
        <v>1</v>
      </c>
      <c r="DQ8" s="2">
        <v>1</v>
      </c>
      <c r="DR8" s="2">
        <v>1</v>
      </c>
      <c r="DS8" s="2">
        <v>1</v>
      </c>
      <c r="DT8" s="4">
        <v>1</v>
      </c>
      <c r="DU8" s="7"/>
    </row>
    <row r="9" spans="2:125">
      <c r="B9" s="5"/>
      <c r="C9" s="6"/>
      <c r="D9" s="6"/>
      <c r="E9" s="7"/>
      <c r="M9">
        <v>186</v>
      </c>
      <c r="N9">
        <v>74</v>
      </c>
      <c r="O9">
        <v>3</v>
      </c>
      <c r="P9">
        <v>0</v>
      </c>
      <c r="Q9">
        <v>0</v>
      </c>
      <c r="R9">
        <v>1</v>
      </c>
      <c r="S9" t="s">
        <v>21</v>
      </c>
      <c r="T9">
        <v>0</v>
      </c>
      <c r="U9">
        <v>1</v>
      </c>
      <c r="V9" t="s">
        <v>18</v>
      </c>
      <c r="W9">
        <v>0</v>
      </c>
      <c r="X9">
        <v>1</v>
      </c>
      <c r="Y9">
        <v>0</v>
      </c>
      <c r="Z9">
        <v>5129</v>
      </c>
      <c r="AA9">
        <v>9</v>
      </c>
      <c r="AO9">
        <f>AC$7+AD$7*P9+AE$7*Q9+AF$7*R9+AG$7*U9+AH$7*T9+AI$7*W9+AJ$7*X9+AK$7*Y9+AL$7*AA9</f>
        <v>1115.2734756238833</v>
      </c>
      <c r="AP9">
        <f t="shared" si="1"/>
        <v>4013.7265243761167</v>
      </c>
      <c r="BP9" s="5">
        <v>1374</v>
      </c>
      <c r="BQ9" s="1">
        <v>1</v>
      </c>
      <c r="BR9" s="1">
        <v>0</v>
      </c>
      <c r="BS9" s="2">
        <v>0</v>
      </c>
      <c r="BT9" s="2">
        <v>1</v>
      </c>
      <c r="BU9" s="2">
        <v>0</v>
      </c>
      <c r="BV9" s="2">
        <v>0</v>
      </c>
      <c r="BW9" s="2">
        <v>1</v>
      </c>
      <c r="BX9" s="2">
        <v>0</v>
      </c>
      <c r="BY9" s="2">
        <v>0</v>
      </c>
      <c r="BZ9" s="4">
        <v>6</v>
      </c>
      <c r="CA9" s="6"/>
      <c r="CB9" s="5">
        <v>0</v>
      </c>
      <c r="CC9" s="6">
        <v>0</v>
      </c>
      <c r="CD9" s="6">
        <v>0</v>
      </c>
      <c r="CE9" s="6">
        <v>0</v>
      </c>
      <c r="CF9" s="6">
        <v>1</v>
      </c>
      <c r="CG9" s="6">
        <v>0</v>
      </c>
      <c r="CH9" s="6">
        <v>0</v>
      </c>
      <c r="CI9" s="6">
        <v>0</v>
      </c>
      <c r="CJ9" s="6">
        <v>0</v>
      </c>
      <c r="CK9" s="6">
        <v>0</v>
      </c>
      <c r="CL9" s="6">
        <v>0</v>
      </c>
      <c r="CM9" s="6">
        <v>0</v>
      </c>
      <c r="CN9" s="6">
        <v>0</v>
      </c>
      <c r="CO9" s="6">
        <v>1</v>
      </c>
      <c r="CP9" s="6">
        <v>0</v>
      </c>
      <c r="CQ9" s="6">
        <v>0</v>
      </c>
      <c r="CR9" s="6">
        <v>1</v>
      </c>
      <c r="CS9" s="6">
        <v>0</v>
      </c>
      <c r="CT9" s="6">
        <v>0</v>
      </c>
      <c r="CU9" s="6">
        <v>0</v>
      </c>
      <c r="CV9" s="6">
        <v>0</v>
      </c>
      <c r="CW9" s="6">
        <v>0</v>
      </c>
      <c r="CX9" s="6">
        <v>0</v>
      </c>
      <c r="CY9" s="6">
        <v>0</v>
      </c>
      <c r="CZ9" s="6">
        <v>0</v>
      </c>
      <c r="DA9" s="6">
        <v>0</v>
      </c>
      <c r="DB9" s="6">
        <v>1</v>
      </c>
      <c r="DC9" s="6">
        <v>1</v>
      </c>
      <c r="DD9" s="6">
        <v>0</v>
      </c>
      <c r="DE9" s="6">
        <v>0</v>
      </c>
      <c r="DF9" s="6">
        <v>1</v>
      </c>
      <c r="DG9" s="6">
        <v>0</v>
      </c>
      <c r="DH9" s="6">
        <v>0</v>
      </c>
      <c r="DI9" s="6">
        <v>0</v>
      </c>
      <c r="DJ9" s="6">
        <v>0</v>
      </c>
      <c r="DK9" s="6">
        <v>0</v>
      </c>
      <c r="DL9" s="6">
        <v>0</v>
      </c>
      <c r="DM9" s="6">
        <v>0</v>
      </c>
      <c r="DN9" s="6">
        <v>0</v>
      </c>
      <c r="DO9" s="6">
        <v>0</v>
      </c>
      <c r="DP9" s="6">
        <v>1</v>
      </c>
      <c r="DQ9" s="6">
        <v>1</v>
      </c>
      <c r="DR9" s="6">
        <v>0</v>
      </c>
      <c r="DS9" s="6">
        <v>0</v>
      </c>
      <c r="DT9" s="7">
        <v>1</v>
      </c>
      <c r="DU9" s="7"/>
    </row>
    <row r="10" spans="2:125">
      <c r="B10" s="5"/>
      <c r="C10" s="6"/>
      <c r="D10" s="6"/>
      <c r="E10" s="7"/>
      <c r="M10">
        <v>756</v>
      </c>
      <c r="N10">
        <v>74</v>
      </c>
      <c r="O10">
        <v>0</v>
      </c>
      <c r="P10">
        <v>0</v>
      </c>
      <c r="Q10">
        <v>0</v>
      </c>
      <c r="R10">
        <v>0</v>
      </c>
      <c r="S10" t="s">
        <v>12</v>
      </c>
      <c r="T10">
        <v>0</v>
      </c>
      <c r="U10">
        <v>0</v>
      </c>
      <c r="V10" t="s">
        <v>26</v>
      </c>
      <c r="W10">
        <v>0</v>
      </c>
      <c r="X10">
        <v>0</v>
      </c>
      <c r="Y10">
        <v>1</v>
      </c>
      <c r="Z10">
        <v>1299</v>
      </c>
      <c r="AA10">
        <v>6</v>
      </c>
      <c r="AO10">
        <f t="shared" si="0"/>
        <v>742.84842839972282</v>
      </c>
      <c r="AP10">
        <f t="shared" si="1"/>
        <v>556.15157160027718</v>
      </c>
      <c r="BP10" s="5">
        <v>6615</v>
      </c>
      <c r="BQ10" s="5">
        <v>1</v>
      </c>
      <c r="BR10" s="5">
        <v>0</v>
      </c>
      <c r="BS10" s="6">
        <v>0</v>
      </c>
      <c r="BT10" s="6">
        <v>1</v>
      </c>
      <c r="BU10" s="6">
        <v>0</v>
      </c>
      <c r="BV10" s="6">
        <v>1</v>
      </c>
      <c r="BW10" s="6">
        <v>1</v>
      </c>
      <c r="BX10" s="6">
        <v>0</v>
      </c>
      <c r="BY10" s="6">
        <v>0</v>
      </c>
      <c r="BZ10" s="7">
        <v>24</v>
      </c>
      <c r="CA10" s="6"/>
      <c r="CB10" s="5">
        <v>0</v>
      </c>
      <c r="CC10" s="6">
        <v>0</v>
      </c>
      <c r="CD10" s="6">
        <v>0</v>
      </c>
      <c r="CE10" s="6">
        <v>0</v>
      </c>
      <c r="CF10" s="6">
        <v>0</v>
      </c>
      <c r="CG10" s="6">
        <v>0</v>
      </c>
      <c r="CH10" s="6">
        <v>0</v>
      </c>
      <c r="CI10" s="6">
        <v>0</v>
      </c>
      <c r="CJ10" s="6">
        <v>1</v>
      </c>
      <c r="CK10" s="6">
        <v>0</v>
      </c>
      <c r="CL10" s="6">
        <v>0</v>
      </c>
      <c r="CM10" s="6">
        <v>1</v>
      </c>
      <c r="CN10" s="6">
        <v>1</v>
      </c>
      <c r="CO10" s="6">
        <v>0</v>
      </c>
      <c r="CP10" s="6">
        <v>0</v>
      </c>
      <c r="CQ10" s="6">
        <v>0</v>
      </c>
      <c r="CR10" s="6">
        <v>0</v>
      </c>
      <c r="CS10" s="6">
        <v>0</v>
      </c>
      <c r="CT10" s="6">
        <v>0</v>
      </c>
      <c r="CU10" s="6">
        <v>1</v>
      </c>
      <c r="CV10" s="6">
        <v>1</v>
      </c>
      <c r="CW10" s="6">
        <v>0</v>
      </c>
      <c r="CX10" s="6">
        <v>1</v>
      </c>
      <c r="CY10" s="6">
        <v>1</v>
      </c>
      <c r="CZ10" s="6">
        <v>1</v>
      </c>
      <c r="DA10" s="6">
        <v>1</v>
      </c>
      <c r="DB10" s="6">
        <v>0</v>
      </c>
      <c r="DC10" s="6">
        <v>0</v>
      </c>
      <c r="DD10" s="6">
        <v>1</v>
      </c>
      <c r="DE10" s="6">
        <v>1</v>
      </c>
      <c r="DF10" s="6">
        <v>0</v>
      </c>
      <c r="DG10" s="6">
        <v>1</v>
      </c>
      <c r="DH10" s="6">
        <v>1</v>
      </c>
      <c r="DI10" s="6">
        <v>1</v>
      </c>
      <c r="DJ10" s="6">
        <v>0</v>
      </c>
      <c r="DK10" s="6">
        <v>1</v>
      </c>
      <c r="DL10" s="6">
        <v>1</v>
      </c>
      <c r="DM10" s="6">
        <v>1</v>
      </c>
      <c r="DN10" s="6">
        <v>1</v>
      </c>
      <c r="DO10" s="6">
        <v>1</v>
      </c>
      <c r="DP10" s="6">
        <v>0</v>
      </c>
      <c r="DQ10" s="6">
        <v>0</v>
      </c>
      <c r="DR10" s="6">
        <v>1</v>
      </c>
      <c r="DS10" s="6">
        <v>0</v>
      </c>
      <c r="DT10" s="7">
        <v>0</v>
      </c>
      <c r="DU10" s="7"/>
    </row>
    <row r="11" spans="2:125">
      <c r="B11" s="5">
        <v>3</v>
      </c>
      <c r="C11" s="12" t="s">
        <v>40</v>
      </c>
      <c r="D11" s="6" t="s">
        <v>75</v>
      </c>
      <c r="E11" s="7"/>
      <c r="M11">
        <v>430</v>
      </c>
      <c r="N11">
        <v>74</v>
      </c>
      <c r="O11">
        <v>1</v>
      </c>
      <c r="P11">
        <v>1</v>
      </c>
      <c r="Q11">
        <v>0</v>
      </c>
      <c r="R11">
        <v>0</v>
      </c>
      <c r="S11" t="s">
        <v>12</v>
      </c>
      <c r="T11">
        <v>0</v>
      </c>
      <c r="U11">
        <v>0</v>
      </c>
      <c r="V11" t="s">
        <v>13</v>
      </c>
      <c r="W11">
        <v>0</v>
      </c>
      <c r="X11">
        <v>0</v>
      </c>
      <c r="Y11">
        <v>0</v>
      </c>
      <c r="Z11">
        <v>3448</v>
      </c>
      <c r="AA11">
        <v>5</v>
      </c>
      <c r="AO11">
        <f t="shared" si="0"/>
        <v>621.06751671503548</v>
      </c>
      <c r="AP11">
        <f t="shared" si="1"/>
        <v>2826.9324832849643</v>
      </c>
      <c r="BP11" s="5">
        <v>5129</v>
      </c>
      <c r="BQ11" s="5">
        <v>1</v>
      </c>
      <c r="BR11" s="5">
        <v>0</v>
      </c>
      <c r="BS11" s="6">
        <v>0</v>
      </c>
      <c r="BT11" s="6">
        <v>1</v>
      </c>
      <c r="BU11" s="6">
        <v>0</v>
      </c>
      <c r="BV11" s="6">
        <v>1</v>
      </c>
      <c r="BW11" s="6">
        <v>0</v>
      </c>
      <c r="BX11" s="6">
        <v>1</v>
      </c>
      <c r="BY11" s="6">
        <v>0</v>
      </c>
      <c r="BZ11" s="7">
        <v>9</v>
      </c>
      <c r="CA11" s="6"/>
      <c r="CB11" s="5">
        <v>1</v>
      </c>
      <c r="CC11" s="6">
        <v>1</v>
      </c>
      <c r="CD11" s="6">
        <v>1</v>
      </c>
      <c r="CE11" s="6">
        <v>0</v>
      </c>
      <c r="CF11" s="6">
        <v>0</v>
      </c>
      <c r="CG11" s="6">
        <v>1</v>
      </c>
      <c r="CH11" s="6">
        <v>1</v>
      </c>
      <c r="CI11" s="6">
        <v>0</v>
      </c>
      <c r="CJ11" s="6">
        <v>0</v>
      </c>
      <c r="CK11" s="6">
        <v>1</v>
      </c>
      <c r="CL11" s="6">
        <v>1</v>
      </c>
      <c r="CM11" s="6">
        <v>0</v>
      </c>
      <c r="CN11" s="6">
        <v>0</v>
      </c>
      <c r="CO11" s="6">
        <v>0</v>
      </c>
      <c r="CP11" s="6">
        <v>0</v>
      </c>
      <c r="CQ11" s="6">
        <v>1</v>
      </c>
      <c r="CR11" s="6">
        <v>0</v>
      </c>
      <c r="CS11" s="6">
        <v>1</v>
      </c>
      <c r="CT11" s="6">
        <v>0</v>
      </c>
      <c r="CU11" s="6">
        <v>0</v>
      </c>
      <c r="CV11" s="6">
        <v>0</v>
      </c>
      <c r="CW11" s="6">
        <v>0</v>
      </c>
      <c r="CX11" s="6">
        <v>0</v>
      </c>
      <c r="CY11" s="6">
        <v>0</v>
      </c>
      <c r="CZ11" s="6">
        <v>0</v>
      </c>
      <c r="DA11" s="6">
        <v>0</v>
      </c>
      <c r="DB11" s="6">
        <v>0</v>
      </c>
      <c r="DC11" s="6">
        <v>0</v>
      </c>
      <c r="DD11" s="6">
        <v>0</v>
      </c>
      <c r="DE11" s="6">
        <v>0</v>
      </c>
      <c r="DF11" s="6">
        <v>0</v>
      </c>
      <c r="DG11" s="6">
        <v>0</v>
      </c>
      <c r="DH11" s="6">
        <v>0</v>
      </c>
      <c r="DI11" s="6">
        <v>0</v>
      </c>
      <c r="DJ11" s="6">
        <v>1</v>
      </c>
      <c r="DK11" s="6">
        <v>0</v>
      </c>
      <c r="DL11" s="6">
        <v>0</v>
      </c>
      <c r="DM11" s="6">
        <v>0</v>
      </c>
      <c r="DN11" s="6">
        <v>0</v>
      </c>
      <c r="DO11" s="6">
        <v>0</v>
      </c>
      <c r="DP11" s="6">
        <v>0</v>
      </c>
      <c r="DQ11" s="6">
        <v>0</v>
      </c>
      <c r="DR11" s="6">
        <v>0</v>
      </c>
      <c r="DS11" s="6">
        <v>1</v>
      </c>
      <c r="DT11" s="7">
        <v>0</v>
      </c>
      <c r="DU11" s="7"/>
    </row>
    <row r="12" spans="2:125">
      <c r="B12" s="5">
        <v>4</v>
      </c>
      <c r="C12" s="14" t="s">
        <v>48</v>
      </c>
      <c r="D12" s="6">
        <v>146.29</v>
      </c>
      <c r="E12" s="7"/>
      <c r="M12">
        <v>606</v>
      </c>
      <c r="N12">
        <v>74</v>
      </c>
      <c r="O12">
        <v>3</v>
      </c>
      <c r="P12">
        <v>0</v>
      </c>
      <c r="Q12">
        <v>0</v>
      </c>
      <c r="R12">
        <v>1</v>
      </c>
      <c r="S12" t="s">
        <v>12</v>
      </c>
      <c r="T12">
        <v>0</v>
      </c>
      <c r="U12">
        <v>0</v>
      </c>
      <c r="V12" t="s">
        <v>13</v>
      </c>
      <c r="W12">
        <v>0</v>
      </c>
      <c r="X12">
        <v>0</v>
      </c>
      <c r="Y12">
        <v>0</v>
      </c>
      <c r="Z12">
        <v>4526</v>
      </c>
      <c r="AA12">
        <v>24</v>
      </c>
      <c r="AO12">
        <f t="shared" si="0"/>
        <v>2949.8395065046202</v>
      </c>
      <c r="AP12">
        <f t="shared" si="1"/>
        <v>1576.1604934953798</v>
      </c>
      <c r="AT12" s="19">
        <v>8</v>
      </c>
      <c r="BP12" s="5">
        <v>1299</v>
      </c>
      <c r="BQ12" s="5">
        <v>1</v>
      </c>
      <c r="BR12" s="5">
        <v>0</v>
      </c>
      <c r="BS12" s="6">
        <v>0</v>
      </c>
      <c r="BT12" s="6">
        <v>0</v>
      </c>
      <c r="BU12" s="6">
        <v>0</v>
      </c>
      <c r="BV12" s="6">
        <v>0</v>
      </c>
      <c r="BW12" s="6">
        <v>0</v>
      </c>
      <c r="BX12" s="6">
        <v>0</v>
      </c>
      <c r="BY12" s="6">
        <v>1</v>
      </c>
      <c r="BZ12" s="7">
        <v>6</v>
      </c>
      <c r="CA12" s="6"/>
      <c r="CB12" s="5">
        <v>0</v>
      </c>
      <c r="CC12" s="6">
        <v>0</v>
      </c>
      <c r="CD12" s="6">
        <v>0</v>
      </c>
      <c r="CE12" s="6">
        <v>0</v>
      </c>
      <c r="CF12" s="6">
        <v>0</v>
      </c>
      <c r="CG12" s="6">
        <v>0</v>
      </c>
      <c r="CH12" s="6">
        <v>0</v>
      </c>
      <c r="CI12" s="6">
        <v>0</v>
      </c>
      <c r="CJ12" s="6">
        <v>1</v>
      </c>
      <c r="CK12" s="6">
        <v>0</v>
      </c>
      <c r="CL12" s="6">
        <v>0</v>
      </c>
      <c r="CM12" s="6">
        <v>0</v>
      </c>
      <c r="CN12" s="6">
        <v>0</v>
      </c>
      <c r="CO12" s="6">
        <v>0</v>
      </c>
      <c r="CP12" s="6">
        <v>0</v>
      </c>
      <c r="CQ12" s="6">
        <v>0</v>
      </c>
      <c r="CR12" s="6">
        <v>0</v>
      </c>
      <c r="CS12" s="6">
        <v>0</v>
      </c>
      <c r="CT12" s="6">
        <v>0</v>
      </c>
      <c r="CU12" s="6">
        <v>0</v>
      </c>
      <c r="CV12" s="6">
        <v>0</v>
      </c>
      <c r="CW12" s="6">
        <v>0</v>
      </c>
      <c r="CX12" s="6">
        <v>0</v>
      </c>
      <c r="CY12" s="6">
        <v>0</v>
      </c>
      <c r="CZ12" s="6">
        <v>0</v>
      </c>
      <c r="DA12" s="6">
        <v>0</v>
      </c>
      <c r="DB12" s="6">
        <v>1</v>
      </c>
      <c r="DC12" s="6">
        <v>0</v>
      </c>
      <c r="DD12" s="6">
        <v>0</v>
      </c>
      <c r="DE12" s="6">
        <v>0</v>
      </c>
      <c r="DF12" s="6">
        <v>0</v>
      </c>
      <c r="DG12" s="6">
        <v>0</v>
      </c>
      <c r="DH12" s="6">
        <v>0</v>
      </c>
      <c r="DI12" s="6">
        <v>0</v>
      </c>
      <c r="DJ12" s="6">
        <v>0</v>
      </c>
      <c r="DK12" s="6">
        <v>0</v>
      </c>
      <c r="DL12" s="6">
        <v>0</v>
      </c>
      <c r="DM12" s="6">
        <v>0</v>
      </c>
      <c r="DN12" s="6">
        <v>0</v>
      </c>
      <c r="DO12" s="6">
        <v>0</v>
      </c>
      <c r="DP12" s="6">
        <v>0</v>
      </c>
      <c r="DQ12" s="6">
        <v>0</v>
      </c>
      <c r="DR12" s="6">
        <v>0</v>
      </c>
      <c r="DS12" s="6">
        <v>0</v>
      </c>
      <c r="DT12" s="7">
        <v>1</v>
      </c>
      <c r="DU12" s="7"/>
    </row>
    <row r="13" spans="2:125" ht="30">
      <c r="B13" s="5">
        <v>5</v>
      </c>
      <c r="C13" s="6" t="s">
        <v>47</v>
      </c>
      <c r="D13">
        <v>3271.2579999999998</v>
      </c>
      <c r="E13" s="7"/>
      <c r="M13">
        <v>163</v>
      </c>
      <c r="N13">
        <v>70</v>
      </c>
      <c r="O13">
        <v>3</v>
      </c>
      <c r="P13">
        <v>0</v>
      </c>
      <c r="Q13">
        <v>0</v>
      </c>
      <c r="R13">
        <v>1</v>
      </c>
      <c r="S13" t="s">
        <v>21</v>
      </c>
      <c r="T13">
        <v>0</v>
      </c>
      <c r="U13">
        <v>1</v>
      </c>
      <c r="V13" t="s">
        <v>18</v>
      </c>
      <c r="W13">
        <v>0</v>
      </c>
      <c r="X13">
        <v>1</v>
      </c>
      <c r="Y13">
        <v>0</v>
      </c>
      <c r="Z13">
        <v>7308</v>
      </c>
      <c r="AA13">
        <v>10</v>
      </c>
      <c r="AO13">
        <f t="shared" si="0"/>
        <v>1237.8242118916978</v>
      </c>
      <c r="AP13">
        <f t="shared" si="1"/>
        <v>6070.1757881083022</v>
      </c>
      <c r="AT13" s="31" t="s">
        <v>81</v>
      </c>
      <c r="BP13" s="5">
        <v>3448</v>
      </c>
      <c r="BQ13" s="5">
        <v>1</v>
      </c>
      <c r="BR13" s="5">
        <v>1</v>
      </c>
      <c r="BS13" s="6">
        <v>0</v>
      </c>
      <c r="BT13" s="6">
        <v>0</v>
      </c>
      <c r="BU13" s="6">
        <v>0</v>
      </c>
      <c r="BV13" s="6">
        <v>0</v>
      </c>
      <c r="BW13" s="6">
        <v>0</v>
      </c>
      <c r="BX13" s="6">
        <v>0</v>
      </c>
      <c r="BY13" s="6">
        <v>0</v>
      </c>
      <c r="BZ13" s="7">
        <v>5</v>
      </c>
      <c r="CA13" s="6"/>
      <c r="CB13" s="5">
        <v>0</v>
      </c>
      <c r="CC13" s="6">
        <v>1</v>
      </c>
      <c r="CD13" s="6">
        <v>1</v>
      </c>
      <c r="CE13" s="6">
        <v>0</v>
      </c>
      <c r="CF13" s="6">
        <v>0</v>
      </c>
      <c r="CG13" s="6">
        <v>0</v>
      </c>
      <c r="CH13" s="6">
        <v>1</v>
      </c>
      <c r="CI13" s="6">
        <v>1</v>
      </c>
      <c r="CJ13" s="6">
        <v>0</v>
      </c>
      <c r="CK13" s="6">
        <v>0</v>
      </c>
      <c r="CL13" s="6">
        <v>0</v>
      </c>
      <c r="CM13" s="6">
        <v>0</v>
      </c>
      <c r="CN13" s="6">
        <v>0</v>
      </c>
      <c r="CO13" s="6">
        <v>0</v>
      </c>
      <c r="CP13" s="6">
        <v>1</v>
      </c>
      <c r="CQ13" s="6">
        <v>1</v>
      </c>
      <c r="CR13" s="6">
        <v>0</v>
      </c>
      <c r="CS13" s="6">
        <v>0</v>
      </c>
      <c r="CT13" s="6">
        <v>0</v>
      </c>
      <c r="CU13" s="6">
        <v>0</v>
      </c>
      <c r="CV13" s="6">
        <v>0</v>
      </c>
      <c r="CW13" s="6">
        <v>0</v>
      </c>
      <c r="CX13" s="6">
        <v>1</v>
      </c>
      <c r="CY13" s="6">
        <v>0</v>
      </c>
      <c r="CZ13" s="6">
        <v>0</v>
      </c>
      <c r="DA13" s="6">
        <v>0</v>
      </c>
      <c r="DB13" s="6">
        <v>0</v>
      </c>
      <c r="DC13" s="6">
        <v>0</v>
      </c>
      <c r="DD13" s="6">
        <v>1</v>
      </c>
      <c r="DE13" s="6">
        <v>0</v>
      </c>
      <c r="DF13" s="6">
        <v>0</v>
      </c>
      <c r="DG13" s="6">
        <v>0</v>
      </c>
      <c r="DH13" s="6">
        <v>0</v>
      </c>
      <c r="DI13" s="6">
        <v>0</v>
      </c>
      <c r="DJ13" s="6">
        <v>1</v>
      </c>
      <c r="DK13" s="6">
        <v>0</v>
      </c>
      <c r="DL13" s="6">
        <v>1</v>
      </c>
      <c r="DM13" s="6">
        <v>0</v>
      </c>
      <c r="DN13" s="6">
        <v>0</v>
      </c>
      <c r="DO13" s="6">
        <v>1</v>
      </c>
      <c r="DP13" s="6">
        <v>0</v>
      </c>
      <c r="DQ13" s="6">
        <v>0</v>
      </c>
      <c r="DR13" s="6">
        <v>0</v>
      </c>
      <c r="DS13" s="6">
        <v>1</v>
      </c>
      <c r="DT13" s="7">
        <v>0</v>
      </c>
      <c r="DU13" s="7"/>
    </row>
    <row r="14" spans="2:125">
      <c r="B14" s="5">
        <v>6</v>
      </c>
      <c r="C14" s="14" t="s">
        <v>60</v>
      </c>
      <c r="D14" s="6"/>
      <c r="E14" s="7"/>
      <c r="M14">
        <v>187</v>
      </c>
      <c r="N14">
        <v>68</v>
      </c>
      <c r="O14">
        <v>0</v>
      </c>
      <c r="P14">
        <v>0</v>
      </c>
      <c r="Q14">
        <v>0</v>
      </c>
      <c r="R14">
        <v>0</v>
      </c>
      <c r="S14" t="s">
        <v>21</v>
      </c>
      <c r="T14">
        <v>0</v>
      </c>
      <c r="U14">
        <v>1</v>
      </c>
      <c r="V14" t="s">
        <v>18</v>
      </c>
      <c r="W14">
        <v>0</v>
      </c>
      <c r="X14">
        <v>1</v>
      </c>
      <c r="Y14">
        <v>0</v>
      </c>
      <c r="Z14">
        <v>1175</v>
      </c>
      <c r="AA14">
        <v>16</v>
      </c>
      <c r="AO14">
        <f t="shared" si="0"/>
        <v>1971.4349959347464</v>
      </c>
      <c r="AP14">
        <f t="shared" si="1"/>
        <v>796.43499593474644</v>
      </c>
      <c r="BP14" s="5">
        <v>4526</v>
      </c>
      <c r="BQ14" s="5">
        <v>1</v>
      </c>
      <c r="BR14" s="5">
        <v>0</v>
      </c>
      <c r="BS14" s="6">
        <v>0</v>
      </c>
      <c r="BT14" s="6">
        <v>1</v>
      </c>
      <c r="BU14" s="6">
        <v>0</v>
      </c>
      <c r="BV14" s="6">
        <v>0</v>
      </c>
      <c r="BW14" s="6">
        <v>0</v>
      </c>
      <c r="BX14" s="6">
        <v>0</v>
      </c>
      <c r="BY14" s="6">
        <v>0</v>
      </c>
      <c r="BZ14" s="7">
        <v>24</v>
      </c>
      <c r="CA14" s="6"/>
      <c r="CB14" s="5">
        <v>1</v>
      </c>
      <c r="CC14" s="6">
        <v>1</v>
      </c>
      <c r="CD14" s="6">
        <v>0</v>
      </c>
      <c r="CE14" s="6">
        <v>0</v>
      </c>
      <c r="CF14" s="6">
        <v>0</v>
      </c>
      <c r="CG14" s="6">
        <v>0</v>
      </c>
      <c r="CH14" s="6">
        <v>0</v>
      </c>
      <c r="CI14" s="6">
        <v>0</v>
      </c>
      <c r="CJ14" s="6">
        <v>0</v>
      </c>
      <c r="CK14" s="6">
        <v>1</v>
      </c>
      <c r="CL14" s="6">
        <v>0</v>
      </c>
      <c r="CM14" s="6">
        <v>0</v>
      </c>
      <c r="CN14" s="6">
        <v>1</v>
      </c>
      <c r="CO14" s="6">
        <v>0</v>
      </c>
      <c r="CP14" s="6">
        <v>0</v>
      </c>
      <c r="CQ14" s="6">
        <v>1</v>
      </c>
      <c r="CR14" s="6">
        <v>0</v>
      </c>
      <c r="CS14" s="6">
        <v>0</v>
      </c>
      <c r="CT14" s="6">
        <v>0</v>
      </c>
      <c r="CU14" s="6">
        <v>1</v>
      </c>
      <c r="CV14" s="6">
        <v>0</v>
      </c>
      <c r="CW14" s="6">
        <v>1</v>
      </c>
      <c r="CX14" s="6">
        <v>1</v>
      </c>
      <c r="CY14" s="6">
        <v>0</v>
      </c>
      <c r="CZ14" s="6">
        <v>0</v>
      </c>
      <c r="DA14" s="6">
        <v>0</v>
      </c>
      <c r="DB14" s="6">
        <v>1</v>
      </c>
      <c r="DC14" s="6">
        <v>0</v>
      </c>
      <c r="DD14" s="6">
        <v>0</v>
      </c>
      <c r="DE14" s="6">
        <v>0</v>
      </c>
      <c r="DF14" s="6">
        <v>0</v>
      </c>
      <c r="DG14" s="6">
        <v>1</v>
      </c>
      <c r="DH14" s="6">
        <v>1</v>
      </c>
      <c r="DI14" s="6">
        <v>0</v>
      </c>
      <c r="DJ14" s="6">
        <v>0</v>
      </c>
      <c r="DK14" s="6">
        <v>1</v>
      </c>
      <c r="DL14" s="6">
        <v>0</v>
      </c>
      <c r="DM14" s="6">
        <v>0</v>
      </c>
      <c r="DN14" s="6">
        <v>0</v>
      </c>
      <c r="DO14" s="6">
        <v>0</v>
      </c>
      <c r="DP14" s="6">
        <v>0</v>
      </c>
      <c r="DQ14" s="6">
        <v>0</v>
      </c>
      <c r="DR14" s="6">
        <v>0</v>
      </c>
      <c r="DS14" s="6">
        <v>0</v>
      </c>
      <c r="DT14" s="7">
        <v>0</v>
      </c>
      <c r="DU14" s="7"/>
    </row>
    <row r="15" spans="2:125">
      <c r="B15" s="5" t="s">
        <v>71</v>
      </c>
      <c r="C15" s="6"/>
      <c r="D15" s="6"/>
      <c r="E15" s="7"/>
      <c r="M15">
        <v>846</v>
      </c>
      <c r="N15">
        <v>68</v>
      </c>
      <c r="O15">
        <v>2</v>
      </c>
      <c r="P15">
        <v>0</v>
      </c>
      <c r="Q15">
        <v>1</v>
      </c>
      <c r="R15">
        <v>0</v>
      </c>
      <c r="S15" t="s">
        <v>25</v>
      </c>
      <c r="T15">
        <v>1</v>
      </c>
      <c r="U15">
        <v>0</v>
      </c>
      <c r="V15" t="s">
        <v>13</v>
      </c>
      <c r="W15">
        <v>0</v>
      </c>
      <c r="X15">
        <v>0</v>
      </c>
      <c r="Y15">
        <v>0</v>
      </c>
      <c r="Z15">
        <v>6761</v>
      </c>
      <c r="AA15">
        <v>18</v>
      </c>
      <c r="AO15">
        <f t="shared" si="0"/>
        <v>2216.3825199127982</v>
      </c>
      <c r="AP15">
        <f t="shared" si="1"/>
        <v>4544.6174800872013</v>
      </c>
      <c r="BP15" s="5">
        <v>7308</v>
      </c>
      <c r="BQ15" s="5">
        <v>1</v>
      </c>
      <c r="BR15" s="5">
        <v>0</v>
      </c>
      <c r="BS15" s="6">
        <v>0</v>
      </c>
      <c r="BT15" s="6">
        <v>1</v>
      </c>
      <c r="BU15" s="6">
        <v>0</v>
      </c>
      <c r="BV15" s="6">
        <v>1</v>
      </c>
      <c r="BW15" s="6">
        <v>0</v>
      </c>
      <c r="BX15" s="6">
        <v>1</v>
      </c>
      <c r="BY15" s="6">
        <v>0</v>
      </c>
      <c r="BZ15" s="7">
        <v>10</v>
      </c>
      <c r="CA15" s="6"/>
      <c r="CB15" s="5">
        <v>0</v>
      </c>
      <c r="CC15" s="6">
        <v>0</v>
      </c>
      <c r="CD15" s="6">
        <v>1</v>
      </c>
      <c r="CE15" s="6">
        <v>0</v>
      </c>
      <c r="CF15" s="6">
        <v>0</v>
      </c>
      <c r="CG15" s="6">
        <v>0</v>
      </c>
      <c r="CH15" s="6">
        <v>1</v>
      </c>
      <c r="CI15" s="6">
        <v>1</v>
      </c>
      <c r="CJ15" s="6">
        <v>0</v>
      </c>
      <c r="CK15" s="6">
        <v>0</v>
      </c>
      <c r="CL15" s="6">
        <v>1</v>
      </c>
      <c r="CM15" s="6">
        <v>1</v>
      </c>
      <c r="CN15" s="6">
        <v>0</v>
      </c>
      <c r="CO15" s="6">
        <v>1</v>
      </c>
      <c r="CP15" s="6">
        <v>0</v>
      </c>
      <c r="CQ15" s="6">
        <v>0</v>
      </c>
      <c r="CR15" s="6">
        <v>1</v>
      </c>
      <c r="CS15" s="6">
        <v>0</v>
      </c>
      <c r="CT15" s="6">
        <v>0</v>
      </c>
      <c r="CU15" s="6">
        <v>0</v>
      </c>
      <c r="CV15" s="6">
        <v>0</v>
      </c>
      <c r="CW15" s="6">
        <v>0</v>
      </c>
      <c r="CX15" s="6">
        <v>0</v>
      </c>
      <c r="CY15" s="6">
        <v>1</v>
      </c>
      <c r="CZ15" s="6">
        <v>0</v>
      </c>
      <c r="DA15" s="6">
        <v>0</v>
      </c>
      <c r="DB15" s="6">
        <v>0</v>
      </c>
      <c r="DC15" s="6">
        <v>0</v>
      </c>
      <c r="DD15" s="6">
        <v>0</v>
      </c>
      <c r="DE15" s="6">
        <v>0</v>
      </c>
      <c r="DF15" s="6">
        <v>0</v>
      </c>
      <c r="DG15" s="6">
        <v>0</v>
      </c>
      <c r="DH15" s="6">
        <v>0</v>
      </c>
      <c r="DI15" s="6">
        <v>0</v>
      </c>
      <c r="DJ15" s="6">
        <v>0</v>
      </c>
      <c r="DK15" s="6">
        <v>0</v>
      </c>
      <c r="DL15" s="6">
        <v>0</v>
      </c>
      <c r="DM15" s="6">
        <v>0</v>
      </c>
      <c r="DN15" s="6">
        <v>0</v>
      </c>
      <c r="DO15" s="6">
        <v>1</v>
      </c>
      <c r="DP15" s="6">
        <v>0</v>
      </c>
      <c r="DQ15" s="6">
        <v>0</v>
      </c>
      <c r="DR15" s="6">
        <v>1</v>
      </c>
      <c r="DS15" s="6">
        <v>1</v>
      </c>
      <c r="DT15" s="7">
        <v>1</v>
      </c>
      <c r="DU15" s="7"/>
    </row>
    <row r="16" spans="2:125">
      <c r="B16" s="5">
        <v>1</v>
      </c>
      <c r="C16" s="14" t="s">
        <v>64</v>
      </c>
      <c r="D16" s="6"/>
      <c r="E16" s="7"/>
      <c r="M16">
        <v>917</v>
      </c>
      <c r="N16">
        <v>68</v>
      </c>
      <c r="O16">
        <v>3</v>
      </c>
      <c r="P16">
        <v>0</v>
      </c>
      <c r="Q16">
        <v>0</v>
      </c>
      <c r="R16">
        <v>1</v>
      </c>
      <c r="S16" t="s">
        <v>12</v>
      </c>
      <c r="T16">
        <v>0</v>
      </c>
      <c r="U16">
        <v>0</v>
      </c>
      <c r="V16" t="s">
        <v>14</v>
      </c>
      <c r="W16">
        <v>1</v>
      </c>
      <c r="X16">
        <v>0</v>
      </c>
      <c r="Y16">
        <v>0</v>
      </c>
      <c r="Z16">
        <v>14896</v>
      </c>
      <c r="AA16">
        <v>6</v>
      </c>
      <c r="AO16">
        <f t="shared" si="0"/>
        <v>745.77376945795743</v>
      </c>
      <c r="AP16">
        <f t="shared" si="1"/>
        <v>14150.226230542043</v>
      </c>
      <c r="AT16" s="35" t="s">
        <v>86</v>
      </c>
      <c r="AW16" t="s">
        <v>87</v>
      </c>
      <c r="AX16" t="s">
        <v>88</v>
      </c>
      <c r="AZ16" t="s">
        <v>90</v>
      </c>
      <c r="BP16" s="5">
        <v>1175</v>
      </c>
      <c r="BQ16" s="5">
        <v>1</v>
      </c>
      <c r="BR16" s="5">
        <v>0</v>
      </c>
      <c r="BS16" s="6">
        <v>0</v>
      </c>
      <c r="BT16" s="6">
        <v>0</v>
      </c>
      <c r="BU16" s="6">
        <v>0</v>
      </c>
      <c r="BV16" s="6">
        <v>1</v>
      </c>
      <c r="BW16" s="6">
        <v>0</v>
      </c>
      <c r="BX16" s="6">
        <v>1</v>
      </c>
      <c r="BY16" s="6">
        <v>0</v>
      </c>
      <c r="BZ16" s="7">
        <v>16</v>
      </c>
      <c r="CA16" s="6"/>
      <c r="CB16" s="8">
        <v>0</v>
      </c>
      <c r="CC16" s="9">
        <v>0</v>
      </c>
      <c r="CD16" s="9">
        <v>0</v>
      </c>
      <c r="CE16" s="9">
        <v>1</v>
      </c>
      <c r="CF16" s="9">
        <v>0</v>
      </c>
      <c r="CG16" s="9">
        <v>0</v>
      </c>
      <c r="CH16" s="9">
        <v>0</v>
      </c>
      <c r="CI16" s="9">
        <v>0</v>
      </c>
      <c r="CJ16" s="9">
        <v>0</v>
      </c>
      <c r="CK16" s="9">
        <v>0</v>
      </c>
      <c r="CL16" s="9">
        <v>0</v>
      </c>
      <c r="CM16" s="9">
        <v>0</v>
      </c>
      <c r="CN16" s="9">
        <v>0</v>
      </c>
      <c r="CO16" s="9">
        <v>0</v>
      </c>
      <c r="CP16" s="9">
        <v>1</v>
      </c>
      <c r="CQ16" s="9">
        <v>0</v>
      </c>
      <c r="CR16" s="9">
        <v>0</v>
      </c>
      <c r="CS16" s="9">
        <v>1</v>
      </c>
      <c r="CT16" s="9">
        <v>0</v>
      </c>
      <c r="CU16" s="9">
        <v>0</v>
      </c>
      <c r="CV16" s="9">
        <v>0</v>
      </c>
      <c r="CW16" s="9">
        <v>0</v>
      </c>
      <c r="CX16" s="9">
        <v>0</v>
      </c>
      <c r="CY16" s="9">
        <v>0</v>
      </c>
      <c r="CZ16" s="9">
        <v>0</v>
      </c>
      <c r="DA16" s="9">
        <v>0</v>
      </c>
      <c r="DB16" s="9">
        <v>0</v>
      </c>
      <c r="DC16" s="9">
        <v>0</v>
      </c>
      <c r="DD16" s="9">
        <v>1</v>
      </c>
      <c r="DE16" s="9">
        <v>0</v>
      </c>
      <c r="DF16" s="9">
        <v>0</v>
      </c>
      <c r="DG16" s="9">
        <v>0</v>
      </c>
      <c r="DH16" s="9">
        <v>0</v>
      </c>
      <c r="DI16" s="9">
        <v>0</v>
      </c>
      <c r="DJ16" s="9">
        <v>0</v>
      </c>
      <c r="DK16" s="9">
        <v>0</v>
      </c>
      <c r="DL16" s="9">
        <v>0</v>
      </c>
      <c r="DM16" s="9">
        <v>0</v>
      </c>
      <c r="DN16" s="9">
        <v>0</v>
      </c>
      <c r="DO16" s="9">
        <v>0</v>
      </c>
      <c r="DP16" s="9">
        <v>0</v>
      </c>
      <c r="DQ16" s="9">
        <v>0</v>
      </c>
      <c r="DR16" s="9">
        <v>0</v>
      </c>
      <c r="DS16" s="9">
        <v>0</v>
      </c>
      <c r="DT16" s="10">
        <v>0</v>
      </c>
      <c r="DU16" s="7"/>
    </row>
    <row r="17" spans="2:125">
      <c r="B17" s="5"/>
      <c r="C17" s="6"/>
      <c r="D17" s="6"/>
      <c r="E17" s="7"/>
      <c r="M17">
        <v>554</v>
      </c>
      <c r="N17">
        <v>67</v>
      </c>
      <c r="O17">
        <v>3</v>
      </c>
      <c r="P17">
        <v>0</v>
      </c>
      <c r="Q17">
        <v>0</v>
      </c>
      <c r="R17">
        <v>1</v>
      </c>
      <c r="S17" t="s">
        <v>12</v>
      </c>
      <c r="T17">
        <v>0</v>
      </c>
      <c r="U17">
        <v>0</v>
      </c>
      <c r="V17" t="s">
        <v>18</v>
      </c>
      <c r="W17">
        <v>0</v>
      </c>
      <c r="X17">
        <v>1</v>
      </c>
      <c r="Y17">
        <v>0</v>
      </c>
      <c r="Z17">
        <v>1199</v>
      </c>
      <c r="AA17">
        <v>9</v>
      </c>
      <c r="AO17">
        <f t="shared" si="0"/>
        <v>1113.4259490893492</v>
      </c>
      <c r="AP17">
        <f t="shared" si="1"/>
        <v>85.57405091065084</v>
      </c>
      <c r="AT17" s="32">
        <v>1451.0636193984121</v>
      </c>
      <c r="AW17">
        <f>AT$17+AT$18*P7+AT$19*Q7+AT$20*R7+AT$21*T7+AT$22*U7+W7*AT$23+AT$24*X7+AT$25*Y7+AT$26*AA7</f>
        <v>4460.8847379936014</v>
      </c>
      <c r="AX17">
        <f>ABS(AW17-Z7)</f>
        <v>3086.8847379936014</v>
      </c>
      <c r="BP17" s="5">
        <v>6761</v>
      </c>
      <c r="BQ17" s="5">
        <v>1</v>
      </c>
      <c r="BR17" s="5">
        <v>0</v>
      </c>
      <c r="BS17" s="6">
        <v>1</v>
      </c>
      <c r="BT17" s="6">
        <v>0</v>
      </c>
      <c r="BU17" s="6">
        <v>1</v>
      </c>
      <c r="BV17" s="6">
        <v>0</v>
      </c>
      <c r="BW17" s="6">
        <v>0</v>
      </c>
      <c r="BX17" s="6">
        <v>0</v>
      </c>
      <c r="BY17" s="6">
        <v>0</v>
      </c>
      <c r="BZ17" s="7">
        <v>18</v>
      </c>
      <c r="CA17" s="6"/>
      <c r="CB17" s="36">
        <v>6</v>
      </c>
      <c r="CC17" s="37">
        <v>24</v>
      </c>
      <c r="CD17" s="37">
        <v>9</v>
      </c>
      <c r="CE17" s="37">
        <v>6</v>
      </c>
      <c r="CF17" s="37">
        <v>5</v>
      </c>
      <c r="CG17" s="37">
        <v>24</v>
      </c>
      <c r="CH17" s="37">
        <v>10</v>
      </c>
      <c r="CI17" s="37">
        <v>16</v>
      </c>
      <c r="CJ17" s="37">
        <v>18</v>
      </c>
      <c r="CK17" s="37">
        <v>6</v>
      </c>
      <c r="CL17" s="37">
        <v>9</v>
      </c>
      <c r="CM17" s="37">
        <v>18</v>
      </c>
      <c r="CN17" s="37">
        <v>6</v>
      </c>
      <c r="CO17" s="37">
        <v>9</v>
      </c>
      <c r="CP17" s="37">
        <v>12</v>
      </c>
      <c r="CQ17" s="37">
        <v>12</v>
      </c>
      <c r="CR17" s="37">
        <v>12</v>
      </c>
      <c r="CS17" s="37">
        <v>30</v>
      </c>
      <c r="CT17" s="37">
        <v>18</v>
      </c>
      <c r="CU17" s="37">
        <v>21</v>
      </c>
      <c r="CV17" s="37">
        <v>12</v>
      </c>
      <c r="CW17" s="37">
        <v>42</v>
      </c>
      <c r="CX17" s="37">
        <v>18</v>
      </c>
      <c r="CY17" s="37">
        <v>6</v>
      </c>
      <c r="CZ17" s="37">
        <v>10</v>
      </c>
      <c r="DA17" s="37">
        <v>13</v>
      </c>
      <c r="DB17" s="37">
        <v>24</v>
      </c>
      <c r="DC17" s="37">
        <v>9</v>
      </c>
      <c r="DD17" s="37">
        <v>10</v>
      </c>
      <c r="DE17" s="37">
        <v>15</v>
      </c>
      <c r="DF17" s="37">
        <v>12</v>
      </c>
      <c r="DG17" s="37">
        <v>24</v>
      </c>
      <c r="DH17" s="37">
        <v>24</v>
      </c>
      <c r="DI17" s="37">
        <v>30</v>
      </c>
      <c r="DJ17" s="37">
        <v>60</v>
      </c>
      <c r="DK17" s="37">
        <v>60</v>
      </c>
      <c r="DL17" s="37">
        <v>24</v>
      </c>
      <c r="DM17" s="37">
        <v>6</v>
      </c>
      <c r="DN17" s="37">
        <v>12</v>
      </c>
      <c r="DO17" s="37">
        <v>18</v>
      </c>
      <c r="DP17" s="37">
        <v>12</v>
      </c>
      <c r="DQ17" s="37">
        <v>12</v>
      </c>
      <c r="DR17" s="37">
        <v>15</v>
      </c>
      <c r="DS17" s="37">
        <v>36</v>
      </c>
      <c r="DT17" s="38">
        <v>21</v>
      </c>
      <c r="DU17" s="7"/>
    </row>
    <row r="18" spans="2:125">
      <c r="B18" s="5"/>
      <c r="C18" s="6"/>
      <c r="D18" s="6"/>
      <c r="E18" s="7"/>
      <c r="M18">
        <v>779</v>
      </c>
      <c r="N18">
        <v>67</v>
      </c>
      <c r="O18">
        <v>2</v>
      </c>
      <c r="P18">
        <v>0</v>
      </c>
      <c r="Q18">
        <v>1</v>
      </c>
      <c r="R18">
        <v>0</v>
      </c>
      <c r="S18" t="s">
        <v>12</v>
      </c>
      <c r="T18">
        <v>0</v>
      </c>
      <c r="U18">
        <v>0</v>
      </c>
      <c r="V18" t="s">
        <v>18</v>
      </c>
      <c r="W18">
        <v>0</v>
      </c>
      <c r="X18">
        <v>1</v>
      </c>
      <c r="Y18">
        <v>0</v>
      </c>
      <c r="Z18">
        <v>3872</v>
      </c>
      <c r="AA18">
        <v>18</v>
      </c>
      <c r="AO18">
        <f t="shared" si="0"/>
        <v>2217.7681186460213</v>
      </c>
      <c r="AP18">
        <f t="shared" si="1"/>
        <v>1654.2318813539787</v>
      </c>
      <c r="AT18" s="33">
        <v>62.344065495364958</v>
      </c>
      <c r="AW18">
        <f t="shared" ref="AW18:AW61" si="2">AT$17+AT$18*P8+AT$19*Q8+AT$20*R8+AT$21*T8+AT$22*U8+W8*AT$23+AT$24*X8+AT$25*Y8+AT$26*AA8</f>
        <v>6327.7500665274929</v>
      </c>
      <c r="AX18">
        <f t="shared" ref="AX18:AX61" si="3">ABS(AW18-Z8)</f>
        <v>287.24993347250711</v>
      </c>
      <c r="BK18" t="s">
        <v>91</v>
      </c>
      <c r="BL18" t="s">
        <v>92</v>
      </c>
      <c r="BP18" s="5">
        <v>14896</v>
      </c>
      <c r="BQ18" s="5">
        <v>1</v>
      </c>
      <c r="BR18" s="5">
        <v>0</v>
      </c>
      <c r="BS18" s="6">
        <v>0</v>
      </c>
      <c r="BT18" s="6">
        <v>1</v>
      </c>
      <c r="BU18" s="6">
        <v>0</v>
      </c>
      <c r="BV18" s="6">
        <v>0</v>
      </c>
      <c r="BW18" s="6">
        <v>1</v>
      </c>
      <c r="BX18" s="6">
        <v>0</v>
      </c>
      <c r="BY18" s="6">
        <v>0</v>
      </c>
      <c r="BZ18" s="7">
        <v>6</v>
      </c>
      <c r="CA18" s="6"/>
      <c r="CB18" s="6"/>
      <c r="CC18" s="6"/>
      <c r="CD18" s="6"/>
      <c r="CE18" s="6"/>
      <c r="CF18" s="6"/>
      <c r="CG18" s="6"/>
      <c r="CH18" s="6"/>
      <c r="CI18" s="6"/>
      <c r="CJ18" s="6"/>
      <c r="CK18" s="6"/>
      <c r="CL18" s="6"/>
      <c r="CM18" s="6"/>
      <c r="CN18" s="6"/>
      <c r="CO18" s="6"/>
      <c r="CP18" s="6"/>
      <c r="CQ18" s="6"/>
      <c r="CR18" s="6"/>
      <c r="CS18" s="6"/>
      <c r="CT18" s="6"/>
      <c r="CU18" s="6"/>
      <c r="CV18" s="6"/>
      <c r="CW18" s="6"/>
      <c r="CX18" s="6"/>
      <c r="CY18" s="6"/>
      <c r="CZ18" s="6"/>
      <c r="DA18" s="6"/>
      <c r="DB18" s="6"/>
      <c r="DC18" s="6"/>
      <c r="DD18" s="6"/>
      <c r="DE18" s="6"/>
      <c r="DF18" s="6"/>
      <c r="DG18" s="6"/>
      <c r="DH18" s="6"/>
      <c r="DI18" s="6"/>
      <c r="DJ18" s="6"/>
      <c r="DK18" s="6"/>
      <c r="DL18" s="6"/>
      <c r="DM18" s="6"/>
      <c r="DN18" s="6"/>
      <c r="DO18" s="6"/>
      <c r="DP18" s="6"/>
      <c r="DQ18" s="6"/>
      <c r="DR18" s="6"/>
      <c r="DS18" s="6"/>
      <c r="DT18" s="6"/>
      <c r="DU18" s="7"/>
    </row>
    <row r="19" spans="2:125">
      <c r="B19" s="5"/>
      <c r="C19" s="6"/>
      <c r="D19" s="6"/>
      <c r="E19" s="7"/>
      <c r="M19">
        <v>0</v>
      </c>
      <c r="N19">
        <v>67</v>
      </c>
      <c r="O19">
        <v>2</v>
      </c>
      <c r="P19">
        <v>0</v>
      </c>
      <c r="Q19">
        <v>1</v>
      </c>
      <c r="R19">
        <v>0</v>
      </c>
      <c r="S19" t="s">
        <v>12</v>
      </c>
      <c r="T19">
        <v>0</v>
      </c>
      <c r="U19">
        <v>0</v>
      </c>
      <c r="V19" t="s">
        <v>14</v>
      </c>
      <c r="W19">
        <v>1</v>
      </c>
      <c r="X19">
        <v>0</v>
      </c>
      <c r="Y19">
        <v>0</v>
      </c>
      <c r="Z19">
        <v>1169</v>
      </c>
      <c r="AA19">
        <v>6</v>
      </c>
      <c r="AO19">
        <f t="shared" si="0"/>
        <v>747.15931260429932</v>
      </c>
      <c r="AP19">
        <f t="shared" si="1"/>
        <v>421.84068739570068</v>
      </c>
      <c r="AT19" s="33">
        <v>235.91062570793113</v>
      </c>
      <c r="AW19">
        <f t="shared" si="2"/>
        <v>4108.7373702293562</v>
      </c>
      <c r="AX19">
        <f t="shared" si="3"/>
        <v>1020.2626297706438</v>
      </c>
      <c r="BA19" s="19">
        <f t="array" ref="BA19:BJ28">AX63*CB36:CK45</f>
        <v>1198539.5707021749</v>
      </c>
      <c r="BB19">
        <v>-980846.8206678424</v>
      </c>
      <c r="BC19">
        <v>-854758.44318440347</v>
      </c>
      <c r="BD19">
        <v>-716958.51174465916</v>
      </c>
      <c r="BE19">
        <v>115865.83533269976</v>
      </c>
      <c r="BF19">
        <v>-76665.726481099351</v>
      </c>
      <c r="BG19">
        <v>-200880.51976906444</v>
      </c>
      <c r="BH19">
        <v>-246204.28182659045</v>
      </c>
      <c r="BI19">
        <v>-610843.33676366485</v>
      </c>
      <c r="BJ19">
        <v>-10788.560825220327</v>
      </c>
      <c r="BK19">
        <f>SQRT(BA19)</f>
        <v>1094.778320347172</v>
      </c>
      <c r="BL19">
        <f>AT17/BK19</f>
        <v>1.3254405868562105</v>
      </c>
      <c r="BP19" s="5">
        <v>1199</v>
      </c>
      <c r="BQ19" s="5">
        <v>1</v>
      </c>
      <c r="BR19" s="5">
        <v>0</v>
      </c>
      <c r="BS19" s="6">
        <v>0</v>
      </c>
      <c r="BT19" s="6">
        <v>1</v>
      </c>
      <c r="BU19" s="6">
        <v>0</v>
      </c>
      <c r="BV19" s="6">
        <v>0</v>
      </c>
      <c r="BW19" s="6">
        <v>0</v>
      </c>
      <c r="BX19" s="6">
        <v>1</v>
      </c>
      <c r="BY19" s="6">
        <v>0</v>
      </c>
      <c r="BZ19" s="7">
        <v>9</v>
      </c>
      <c r="CA19" s="6"/>
      <c r="CB19" s="6"/>
      <c r="CC19" s="6"/>
      <c r="CD19" s="6"/>
      <c r="CE19" s="6"/>
      <c r="CF19" s="6"/>
      <c r="CG19" s="6"/>
      <c r="CH19" s="6"/>
      <c r="CI19" s="6"/>
      <c r="CJ19" s="6"/>
      <c r="CK19" s="6"/>
      <c r="CL19" s="6"/>
      <c r="CM19" s="6"/>
      <c r="CN19" s="6"/>
      <c r="CO19" s="6"/>
      <c r="CP19" s="6"/>
      <c r="CQ19" s="6"/>
      <c r="CR19" s="6"/>
      <c r="CS19" s="6"/>
      <c r="CT19" s="6"/>
      <c r="CU19" s="6"/>
      <c r="CV19" s="6"/>
      <c r="CW19" s="6"/>
      <c r="CX19" s="6"/>
      <c r="CY19" s="6"/>
      <c r="CZ19" s="6"/>
      <c r="DA19" s="6"/>
      <c r="DB19" s="6"/>
      <c r="DC19" s="6"/>
      <c r="DD19" s="6"/>
      <c r="DE19" s="6"/>
      <c r="DF19" s="6"/>
      <c r="DG19" s="6"/>
      <c r="DH19" s="6"/>
      <c r="DI19" s="6"/>
      <c r="DJ19" s="6"/>
      <c r="DK19" s="6"/>
      <c r="DL19" s="6"/>
      <c r="DM19" s="6"/>
      <c r="DN19" s="6"/>
      <c r="DO19" s="6"/>
      <c r="DP19" s="6"/>
      <c r="DQ19" s="6"/>
      <c r="DR19" s="6"/>
      <c r="DS19" s="6"/>
      <c r="DT19" s="6"/>
      <c r="DU19" s="7"/>
    </row>
    <row r="20" spans="2:125">
      <c r="B20" s="5"/>
      <c r="C20" s="6"/>
      <c r="D20" s="6"/>
      <c r="E20" s="7"/>
      <c r="M20">
        <v>723</v>
      </c>
      <c r="N20">
        <v>66</v>
      </c>
      <c r="O20">
        <v>1</v>
      </c>
      <c r="P20">
        <v>1</v>
      </c>
      <c r="Q20">
        <v>0</v>
      </c>
      <c r="R20">
        <v>0</v>
      </c>
      <c r="S20" t="s">
        <v>12</v>
      </c>
      <c r="T20">
        <v>0</v>
      </c>
      <c r="U20">
        <v>0</v>
      </c>
      <c r="V20" t="s">
        <v>18</v>
      </c>
      <c r="W20">
        <v>0</v>
      </c>
      <c r="X20">
        <v>1</v>
      </c>
      <c r="Y20">
        <v>0</v>
      </c>
      <c r="Z20">
        <v>790</v>
      </c>
      <c r="AA20">
        <v>9</v>
      </c>
      <c r="AO20">
        <f t="shared" si="0"/>
        <v>1113.1179483882402</v>
      </c>
      <c r="AP20">
        <f t="shared" si="1"/>
        <v>323.11794838824017</v>
      </c>
      <c r="AT20" s="33">
        <v>3268.6331726694516</v>
      </c>
      <c r="AW20">
        <f t="shared" si="2"/>
        <v>-402.7600886922346</v>
      </c>
      <c r="AX20">
        <f t="shared" si="3"/>
        <v>1701.7600886922346</v>
      </c>
      <c r="BA20">
        <v>-980846.82066784217</v>
      </c>
      <c r="BB20" s="19">
        <v>1321072.5043205824</v>
      </c>
      <c r="BC20">
        <v>828522.74823144171</v>
      </c>
      <c r="BD20">
        <v>723012.32308289863</v>
      </c>
      <c r="BE20">
        <v>-316485.03862147365</v>
      </c>
      <c r="BF20">
        <v>132164.34970966386</v>
      </c>
      <c r="BG20">
        <v>115979.61679340548</v>
      </c>
      <c r="BH20">
        <v>42461.202529544404</v>
      </c>
      <c r="BI20">
        <v>466375.13950427168</v>
      </c>
      <c r="BJ20">
        <v>4172.8095503554114</v>
      </c>
      <c r="BK20">
        <f>SQRT(BB20)</f>
        <v>1149.3791821329385</v>
      </c>
      <c r="BL20">
        <f>AT18/BK20</f>
        <v>5.4241512691809109E-2</v>
      </c>
      <c r="BP20" s="5">
        <v>3872</v>
      </c>
      <c r="BQ20" s="5">
        <v>1</v>
      </c>
      <c r="BR20" s="5">
        <v>0</v>
      </c>
      <c r="BS20" s="6">
        <v>1</v>
      </c>
      <c r="BT20" s="6">
        <v>0</v>
      </c>
      <c r="BU20" s="6">
        <v>0</v>
      </c>
      <c r="BV20" s="6">
        <v>0</v>
      </c>
      <c r="BW20" s="6">
        <v>0</v>
      </c>
      <c r="BX20" s="6">
        <v>1</v>
      </c>
      <c r="BY20" s="6">
        <v>0</v>
      </c>
      <c r="BZ20" s="7">
        <v>18</v>
      </c>
      <c r="CA20" s="6"/>
      <c r="CB20" s="6"/>
      <c r="CC20" s="6"/>
      <c r="CD20" s="6"/>
      <c r="CE20" s="6"/>
      <c r="CF20" s="6"/>
      <c r="CG20" s="6"/>
      <c r="CH20" s="6"/>
      <c r="CI20" s="6"/>
      <c r="CJ20" s="6"/>
      <c r="CK20" s="6"/>
      <c r="CL20" s="6"/>
      <c r="CM20" s="6"/>
      <c r="CN20" s="6"/>
      <c r="CO20" s="6"/>
      <c r="CP20" s="6"/>
      <c r="CQ20" s="6"/>
      <c r="CR20" s="6"/>
      <c r="CS20" s="6"/>
      <c r="CT20" s="6"/>
      <c r="CU20" s="6"/>
      <c r="CV20" s="6"/>
      <c r="CW20" s="6"/>
      <c r="CX20" s="6"/>
      <c r="CY20" s="6"/>
      <c r="CZ20" s="6"/>
      <c r="DA20" s="6"/>
      <c r="DB20" s="6"/>
      <c r="DC20" s="6"/>
      <c r="DD20" s="6"/>
      <c r="DE20" s="6"/>
      <c r="DF20" s="6"/>
      <c r="DG20" s="6"/>
      <c r="DH20" s="6"/>
      <c r="DI20" s="6"/>
      <c r="DJ20" s="6"/>
      <c r="DK20" s="6"/>
      <c r="DL20" s="6"/>
      <c r="DM20" s="6"/>
      <c r="DN20" s="6"/>
      <c r="DO20" s="6"/>
      <c r="DP20" s="6"/>
      <c r="DQ20" s="6"/>
      <c r="DR20" s="6"/>
      <c r="DS20" s="6"/>
      <c r="DT20" s="6"/>
      <c r="DU20" s="7"/>
    </row>
    <row r="21" spans="2:125">
      <c r="B21" s="5"/>
      <c r="C21" s="6"/>
      <c r="D21" s="6"/>
      <c r="E21" s="7"/>
      <c r="M21">
        <v>774</v>
      </c>
      <c r="N21">
        <v>66</v>
      </c>
      <c r="O21">
        <v>0</v>
      </c>
      <c r="P21">
        <v>0</v>
      </c>
      <c r="Q21">
        <v>0</v>
      </c>
      <c r="R21">
        <v>0</v>
      </c>
      <c r="S21" t="s">
        <v>21</v>
      </c>
      <c r="T21">
        <v>0</v>
      </c>
      <c r="U21">
        <v>1</v>
      </c>
      <c r="V21" t="s">
        <v>26</v>
      </c>
      <c r="W21">
        <v>0</v>
      </c>
      <c r="X21">
        <v>0</v>
      </c>
      <c r="Y21">
        <v>1</v>
      </c>
      <c r="Z21">
        <v>1480</v>
      </c>
      <c r="AA21">
        <v>12</v>
      </c>
      <c r="AO21">
        <f t="shared" si="0"/>
        <v>1480.0003725411439</v>
      </c>
      <c r="AP21">
        <f t="shared" si="1"/>
        <v>3.7254114386087167E-4</v>
      </c>
      <c r="AT21" s="33">
        <v>1560.0406224121741</v>
      </c>
      <c r="AW21">
        <f t="shared" si="2"/>
        <v>1911.4929365844005</v>
      </c>
      <c r="AX21">
        <f t="shared" si="3"/>
        <v>1536.5070634155995</v>
      </c>
      <c r="BA21">
        <v>-854758.44318440347</v>
      </c>
      <c r="BB21">
        <v>828522.74823144171</v>
      </c>
      <c r="BC21" s="19">
        <v>937321.14641097351</v>
      </c>
      <c r="BD21">
        <v>727871.58694881585</v>
      </c>
      <c r="BE21">
        <v>-72670.011035416945</v>
      </c>
      <c r="BF21">
        <v>49258.11043118887</v>
      </c>
      <c r="BG21">
        <v>32297.429910373638</v>
      </c>
      <c r="BH21">
        <v>54044.557793310363</v>
      </c>
      <c r="BI21">
        <v>390452.43295921339</v>
      </c>
      <c r="BJ21">
        <v>1612.3290806653995</v>
      </c>
      <c r="BK21">
        <f>SQRT(BC21)</f>
        <v>968.15347255018071</v>
      </c>
      <c r="BL21">
        <f>AT19/BK21</f>
        <v>0.24367069105947309</v>
      </c>
      <c r="BP21" s="5">
        <v>1169</v>
      </c>
      <c r="BQ21" s="5">
        <v>1</v>
      </c>
      <c r="BR21" s="5">
        <v>0</v>
      </c>
      <c r="BS21" s="6">
        <v>1</v>
      </c>
      <c r="BT21" s="6">
        <v>0</v>
      </c>
      <c r="BU21" s="6">
        <v>0</v>
      </c>
      <c r="BV21" s="6">
        <v>0</v>
      </c>
      <c r="BW21" s="6">
        <v>1</v>
      </c>
      <c r="BX21" s="6">
        <v>0</v>
      </c>
      <c r="BY21" s="6">
        <v>0</v>
      </c>
      <c r="BZ21" s="7">
        <v>6</v>
      </c>
      <c r="CA21" s="6"/>
      <c r="CB21" s="6" t="s">
        <v>62</v>
      </c>
      <c r="CC21" s="6"/>
      <c r="CD21" s="6"/>
      <c r="CE21" s="6"/>
      <c r="CF21" s="6"/>
      <c r="CG21" s="6"/>
      <c r="CH21" s="6"/>
      <c r="CI21" s="6"/>
      <c r="CJ21" s="6"/>
      <c r="CK21" s="6"/>
      <c r="CL21" s="6"/>
      <c r="CM21" s="6"/>
      <c r="CN21" s="6"/>
      <c r="CO21" s="6"/>
      <c r="CP21" s="6"/>
      <c r="CQ21" s="6"/>
      <c r="CR21" s="6"/>
      <c r="CS21" s="6"/>
      <c r="CT21" s="6"/>
      <c r="CU21" s="6"/>
      <c r="CV21" s="6"/>
      <c r="CW21" s="6"/>
      <c r="CX21" s="6"/>
      <c r="CY21" s="6"/>
      <c r="CZ21" s="6"/>
      <c r="DA21" s="6"/>
      <c r="DB21" s="6"/>
      <c r="DC21" s="6"/>
      <c r="DD21" s="6"/>
      <c r="DE21" s="6"/>
      <c r="DF21" s="6"/>
      <c r="DG21" s="6"/>
      <c r="DH21" s="6"/>
      <c r="DI21" s="6"/>
      <c r="DJ21" s="6"/>
      <c r="DK21" s="6"/>
      <c r="DL21" s="6"/>
      <c r="DM21" s="6"/>
      <c r="DN21" s="6"/>
      <c r="DO21" s="6"/>
      <c r="DP21" s="6"/>
      <c r="DQ21" s="6"/>
      <c r="DR21" s="6"/>
      <c r="DS21" s="6"/>
      <c r="DT21" s="6"/>
      <c r="DU21" s="7"/>
    </row>
    <row r="22" spans="2:125">
      <c r="B22" s="5"/>
      <c r="C22" s="6"/>
      <c r="D22" s="6"/>
      <c r="E22" s="7"/>
      <c r="M22">
        <v>75</v>
      </c>
      <c r="N22">
        <v>66</v>
      </c>
      <c r="O22">
        <v>3</v>
      </c>
      <c r="P22">
        <v>0</v>
      </c>
      <c r="Q22">
        <v>0</v>
      </c>
      <c r="R22">
        <v>1</v>
      </c>
      <c r="S22" t="s">
        <v>21</v>
      </c>
      <c r="T22">
        <v>0</v>
      </c>
      <c r="U22">
        <v>1</v>
      </c>
      <c r="V22" t="s">
        <v>14</v>
      </c>
      <c r="W22">
        <v>1</v>
      </c>
      <c r="X22">
        <v>0</v>
      </c>
      <c r="Y22">
        <v>0</v>
      </c>
      <c r="Z22">
        <v>1526</v>
      </c>
      <c r="AA22">
        <v>12</v>
      </c>
      <c r="AO22">
        <f t="shared" si="0"/>
        <v>1482.9257135993787</v>
      </c>
      <c r="AP22">
        <f t="shared" si="1"/>
        <v>43.074286400621304</v>
      </c>
      <c r="AT22" s="33">
        <v>433.75842244764658</v>
      </c>
      <c r="AW22">
        <f t="shared" si="2"/>
        <v>6630.506000182856</v>
      </c>
      <c r="AX22">
        <f t="shared" si="3"/>
        <v>2104.506000182856</v>
      </c>
      <c r="BA22">
        <v>-716958.51174465893</v>
      </c>
      <c r="BB22">
        <v>723012.32308289863</v>
      </c>
      <c r="BC22">
        <v>727871.58694881585</v>
      </c>
      <c r="BD22" s="19">
        <v>1036833.6266568056</v>
      </c>
      <c r="BE22">
        <v>5569.7139927700255</v>
      </c>
      <c r="BF22">
        <v>-84277.339058673722</v>
      </c>
      <c r="BG22">
        <v>-40746.20883811274</v>
      </c>
      <c r="BH22">
        <v>-23084.693652782218</v>
      </c>
      <c r="BI22">
        <v>312373.80790174514</v>
      </c>
      <c r="BJ22">
        <v>382.5565497134661</v>
      </c>
      <c r="BK22">
        <f>SQRT(BD22)</f>
        <v>1018.2502770227002</v>
      </c>
      <c r="BL22" s="39">
        <f>AT20/BK22</f>
        <v>3.2100488911495604</v>
      </c>
      <c r="BP22" s="5">
        <v>790</v>
      </c>
      <c r="BQ22" s="5">
        <v>1</v>
      </c>
      <c r="BR22" s="5">
        <v>1</v>
      </c>
      <c r="BS22" s="6">
        <v>0</v>
      </c>
      <c r="BT22" s="6">
        <v>0</v>
      </c>
      <c r="BU22" s="6">
        <v>0</v>
      </c>
      <c r="BV22" s="6">
        <v>0</v>
      </c>
      <c r="BW22" s="6">
        <v>0</v>
      </c>
      <c r="BX22" s="6">
        <v>1</v>
      </c>
      <c r="BY22" s="6">
        <v>0</v>
      </c>
      <c r="BZ22" s="7">
        <v>9</v>
      </c>
      <c r="CA22" s="6"/>
      <c r="CB22" s="6">
        <f t="array" ref="CB22:CK31">+MMULT(CB8:DT17,BQ9:BZ53)</f>
        <v>45</v>
      </c>
      <c r="CC22" s="6">
        <v>9</v>
      </c>
      <c r="CD22" s="6">
        <v>20</v>
      </c>
      <c r="CE22" s="6">
        <v>11</v>
      </c>
      <c r="CF22" s="6">
        <v>3</v>
      </c>
      <c r="CG22" s="6">
        <v>12</v>
      </c>
      <c r="CH22" s="6">
        <v>12</v>
      </c>
      <c r="CI22" s="6">
        <v>12</v>
      </c>
      <c r="CJ22" s="6">
        <v>4</v>
      </c>
      <c r="CK22" s="6">
        <v>796</v>
      </c>
      <c r="CL22" s="6"/>
      <c r="CM22" s="6"/>
      <c r="CN22" s="6"/>
      <c r="CO22" s="6"/>
      <c r="CP22" s="6"/>
      <c r="CQ22" s="6"/>
      <c r="CR22" s="6"/>
      <c r="CS22" s="6"/>
      <c r="CT22" s="6"/>
      <c r="CU22" s="6"/>
      <c r="CV22" s="6"/>
      <c r="CW22" s="6"/>
      <c r="CX22" s="6"/>
      <c r="CY22" s="6"/>
      <c r="CZ22" s="6"/>
      <c r="DA22" s="6"/>
      <c r="DB22" s="6"/>
      <c r="DC22" s="6"/>
      <c r="DD22" s="6"/>
      <c r="DE22" s="6"/>
      <c r="DF22" s="6"/>
      <c r="DG22" s="6"/>
      <c r="DH22" s="6"/>
      <c r="DI22" s="6"/>
      <c r="DJ22" s="6"/>
      <c r="DK22" s="6"/>
      <c r="DL22" s="6"/>
      <c r="DM22" s="6"/>
      <c r="DN22" s="6"/>
      <c r="DO22" s="6"/>
      <c r="DP22" s="6"/>
      <c r="DQ22" s="6"/>
      <c r="DR22" s="6"/>
      <c r="DS22" s="6"/>
      <c r="DT22" s="6"/>
      <c r="DU22" s="7"/>
    </row>
    <row r="23" spans="2:125">
      <c r="B23" s="5"/>
      <c r="C23" s="6"/>
      <c r="D23" s="6"/>
      <c r="E23" s="7"/>
      <c r="M23">
        <v>137</v>
      </c>
      <c r="N23">
        <v>66</v>
      </c>
      <c r="O23">
        <v>1</v>
      </c>
      <c r="P23">
        <v>1</v>
      </c>
      <c r="Q23">
        <v>0</v>
      </c>
      <c r="R23">
        <v>0</v>
      </c>
      <c r="S23" t="s">
        <v>12</v>
      </c>
      <c r="T23">
        <v>0</v>
      </c>
      <c r="U23">
        <v>0</v>
      </c>
      <c r="V23" t="s">
        <v>18</v>
      </c>
      <c r="W23">
        <v>0</v>
      </c>
      <c r="X23">
        <v>1</v>
      </c>
      <c r="Y23">
        <v>0</v>
      </c>
      <c r="Z23">
        <v>766</v>
      </c>
      <c r="AA23">
        <v>12</v>
      </c>
      <c r="AO23">
        <f t="shared" si="0"/>
        <v>1480.7701571916837</v>
      </c>
      <c r="AP23">
        <f t="shared" si="1"/>
        <v>714.77015719168367</v>
      </c>
      <c r="AT23" s="33">
        <v>-736.51435610301019</v>
      </c>
      <c r="AW23">
        <f t="shared" si="2"/>
        <v>4188.3544205674807</v>
      </c>
      <c r="AX23">
        <f t="shared" si="3"/>
        <v>3119.6455794325193</v>
      </c>
      <c r="BA23">
        <v>115865.83533269977</v>
      </c>
      <c r="BB23">
        <v>-316485.03862147365</v>
      </c>
      <c r="BC23">
        <v>-72670.011035416945</v>
      </c>
      <c r="BD23">
        <v>5569.7139927700491</v>
      </c>
      <c r="BE23" s="19">
        <v>1316181.0944806472</v>
      </c>
      <c r="BF23">
        <v>60982.492316929871</v>
      </c>
      <c r="BG23">
        <v>-89832.383362651701</v>
      </c>
      <c r="BH23">
        <v>-89059.023759870368</v>
      </c>
      <c r="BI23">
        <v>-70859.519140494682</v>
      </c>
      <c r="BJ23">
        <v>-4049.8267648281603</v>
      </c>
      <c r="BK23">
        <f>SQRT(BE23)</f>
        <v>1147.2493602005832</v>
      </c>
      <c r="BL23">
        <f t="shared" ref="BL23" si="4">AT21/BK23</f>
        <v>1.3598095379538231</v>
      </c>
      <c r="BP23" s="5">
        <v>1480</v>
      </c>
      <c r="BQ23" s="5">
        <v>1</v>
      </c>
      <c r="BR23" s="5">
        <v>0</v>
      </c>
      <c r="BS23" s="6">
        <v>0</v>
      </c>
      <c r="BT23" s="6">
        <v>0</v>
      </c>
      <c r="BU23" s="6">
        <v>0</v>
      </c>
      <c r="BV23" s="6">
        <v>1</v>
      </c>
      <c r="BW23" s="6">
        <v>0</v>
      </c>
      <c r="BX23" s="6">
        <v>0</v>
      </c>
      <c r="BY23" s="6">
        <v>1</v>
      </c>
      <c r="BZ23" s="7">
        <v>12</v>
      </c>
      <c r="CA23" s="6"/>
      <c r="CB23" s="6">
        <v>9</v>
      </c>
      <c r="CC23" s="6">
        <v>9</v>
      </c>
      <c r="CD23" s="6">
        <v>0</v>
      </c>
      <c r="CE23" s="6">
        <v>0</v>
      </c>
      <c r="CF23" s="6">
        <v>2</v>
      </c>
      <c r="CG23" s="6">
        <v>0</v>
      </c>
      <c r="CH23" s="6">
        <v>1</v>
      </c>
      <c r="CI23" s="6">
        <v>3</v>
      </c>
      <c r="CJ23" s="6">
        <v>0</v>
      </c>
      <c r="CK23" s="6">
        <v>116</v>
      </c>
      <c r="CL23" s="6"/>
      <c r="CM23" s="6"/>
      <c r="CN23" s="6"/>
      <c r="CO23" s="6"/>
      <c r="CP23" s="6"/>
      <c r="CQ23" s="6"/>
      <c r="CR23" s="6"/>
      <c r="CS23" s="6"/>
      <c r="CT23" s="6"/>
      <c r="CU23" s="6"/>
      <c r="CV23" s="6"/>
      <c r="CW23" s="6"/>
      <c r="CX23" s="6"/>
      <c r="CY23" s="6"/>
      <c r="CZ23" s="6"/>
      <c r="DA23" s="6"/>
      <c r="DB23" s="6"/>
      <c r="DC23" s="6"/>
      <c r="DD23" s="6"/>
      <c r="DE23" s="6"/>
      <c r="DF23" s="6"/>
      <c r="DG23" s="6"/>
      <c r="DH23" s="6"/>
      <c r="DI23" s="6"/>
      <c r="DJ23" s="6"/>
      <c r="DK23" s="6"/>
      <c r="DL23" s="6"/>
      <c r="DM23" s="6"/>
      <c r="DN23" s="6"/>
      <c r="DO23" s="6"/>
      <c r="DP23" s="6"/>
      <c r="DQ23" s="6"/>
      <c r="DR23" s="6"/>
      <c r="DS23" s="6"/>
      <c r="DT23" s="6"/>
      <c r="DU23" s="7"/>
    </row>
    <row r="24" spans="2:125">
      <c r="B24" s="5"/>
      <c r="C24" s="6"/>
      <c r="D24" s="6"/>
      <c r="E24" s="7"/>
      <c r="M24">
        <v>213</v>
      </c>
      <c r="N24">
        <v>66</v>
      </c>
      <c r="O24">
        <v>3</v>
      </c>
      <c r="P24">
        <v>0</v>
      </c>
      <c r="Q24">
        <v>0</v>
      </c>
      <c r="R24">
        <v>1</v>
      </c>
      <c r="S24" t="s">
        <v>12</v>
      </c>
      <c r="T24">
        <v>0</v>
      </c>
      <c r="U24">
        <v>0</v>
      </c>
      <c r="V24" t="s">
        <v>26</v>
      </c>
      <c r="W24">
        <v>0</v>
      </c>
      <c r="X24">
        <v>0</v>
      </c>
      <c r="Y24">
        <v>1</v>
      </c>
      <c r="Z24">
        <v>1908</v>
      </c>
      <c r="AA24">
        <v>30</v>
      </c>
      <c r="AO24">
        <f t="shared" si="0"/>
        <v>3685.7597323911091</v>
      </c>
      <c r="AP24">
        <f t="shared" si="1"/>
        <v>1777.7597323911091</v>
      </c>
      <c r="AT24" s="33">
        <v>-1761.2712973292766</v>
      </c>
      <c r="AW24">
        <f t="shared" si="2"/>
        <v>1397.423549926777</v>
      </c>
      <c r="AX24">
        <f t="shared" si="3"/>
        <v>222.42354992677701</v>
      </c>
      <c r="BA24">
        <v>-76665.726481099337</v>
      </c>
      <c r="BB24">
        <v>132164.34970966392</v>
      </c>
      <c r="BC24">
        <v>49258.110431188936</v>
      </c>
      <c r="BD24">
        <v>-84277.339058673708</v>
      </c>
      <c r="BE24">
        <v>60982.492316929893</v>
      </c>
      <c r="BF24" s="19">
        <v>483547.6207613491</v>
      </c>
      <c r="BG24">
        <v>-6535.558194965789</v>
      </c>
      <c r="BH24">
        <v>-117528.6785388148</v>
      </c>
      <c r="BI24">
        <v>-123561.90175776272</v>
      </c>
      <c r="BJ24">
        <v>-2261.4741368925056</v>
      </c>
      <c r="BK24">
        <f>SQRT(BF24)</f>
        <v>695.37588451236149</v>
      </c>
      <c r="BL24">
        <f>AT22/BK24</f>
        <v>0.62377547468708028</v>
      </c>
      <c r="BP24" s="5">
        <v>1526</v>
      </c>
      <c r="BQ24" s="5">
        <v>1</v>
      </c>
      <c r="BR24" s="5">
        <v>0</v>
      </c>
      <c r="BS24" s="6">
        <v>0</v>
      </c>
      <c r="BT24" s="6">
        <v>1</v>
      </c>
      <c r="BU24" s="6">
        <v>0</v>
      </c>
      <c r="BV24" s="6">
        <v>1</v>
      </c>
      <c r="BW24" s="6">
        <v>1</v>
      </c>
      <c r="BX24" s="6">
        <v>0</v>
      </c>
      <c r="BY24" s="6">
        <v>0</v>
      </c>
      <c r="BZ24" s="7">
        <v>12</v>
      </c>
      <c r="CA24" s="6"/>
      <c r="CB24" s="6">
        <v>20</v>
      </c>
      <c r="CC24" s="6">
        <v>0</v>
      </c>
      <c r="CD24" s="6">
        <v>20</v>
      </c>
      <c r="CE24" s="6">
        <v>0</v>
      </c>
      <c r="CF24" s="6">
        <v>1</v>
      </c>
      <c r="CG24" s="6">
        <v>4</v>
      </c>
      <c r="CH24" s="6">
        <v>6</v>
      </c>
      <c r="CI24" s="6">
        <v>4</v>
      </c>
      <c r="CJ24" s="6">
        <v>1</v>
      </c>
      <c r="CK24" s="6">
        <v>360</v>
      </c>
      <c r="CL24" s="6"/>
      <c r="CM24" s="6"/>
      <c r="CN24" s="6"/>
      <c r="CO24" s="6"/>
      <c r="CP24" s="6"/>
      <c r="CQ24" s="6"/>
      <c r="CR24" s="6"/>
      <c r="CS24" s="6"/>
      <c r="CT24" s="6"/>
      <c r="CU24" s="6"/>
      <c r="CV24" s="6"/>
      <c r="CW24" s="6"/>
      <c r="CX24" s="6"/>
      <c r="CY24" s="6"/>
      <c r="CZ24" s="6"/>
      <c r="DA24" s="6"/>
      <c r="DB24" s="6"/>
      <c r="DC24" s="6"/>
      <c r="DD24" s="6"/>
      <c r="DE24" s="6"/>
      <c r="DF24" s="6"/>
      <c r="DG24" s="6"/>
      <c r="DH24" s="6"/>
      <c r="DI24" s="6"/>
      <c r="DJ24" s="6"/>
      <c r="DK24" s="6"/>
      <c r="DL24" s="6"/>
      <c r="DM24" s="6"/>
      <c r="DN24" s="6"/>
      <c r="DO24" s="6"/>
      <c r="DP24" s="6"/>
      <c r="DQ24" s="6"/>
      <c r="DR24" s="6"/>
      <c r="DS24" s="6"/>
      <c r="DT24" s="6"/>
      <c r="DU24" s="7"/>
    </row>
    <row r="25" spans="2:125">
      <c r="B25" s="5"/>
      <c r="C25" s="6"/>
      <c r="D25" s="6"/>
      <c r="E25" s="7"/>
      <c r="M25">
        <v>883</v>
      </c>
      <c r="N25">
        <v>65</v>
      </c>
      <c r="O25">
        <v>0</v>
      </c>
      <c r="P25">
        <v>0</v>
      </c>
      <c r="Q25">
        <v>0</v>
      </c>
      <c r="R25">
        <v>0</v>
      </c>
      <c r="S25" t="s">
        <v>12</v>
      </c>
      <c r="T25">
        <v>0</v>
      </c>
      <c r="U25">
        <v>0</v>
      </c>
      <c r="V25" t="s">
        <v>13</v>
      </c>
      <c r="W25">
        <v>0</v>
      </c>
      <c r="X25">
        <v>0</v>
      </c>
      <c r="Y25">
        <v>0</v>
      </c>
      <c r="Z25">
        <v>1098</v>
      </c>
      <c r="AA25">
        <v>18</v>
      </c>
      <c r="AO25">
        <f t="shared" si="0"/>
        <v>2212.8414553338948</v>
      </c>
      <c r="AP25">
        <f t="shared" si="1"/>
        <v>1114.8414553338948</v>
      </c>
      <c r="AT25" s="34">
        <v>-2331.5260101193949</v>
      </c>
      <c r="AW25">
        <f t="shared" si="2"/>
        <v>4680.121773604762</v>
      </c>
      <c r="AX25">
        <f t="shared" si="3"/>
        <v>2080.878226395238</v>
      </c>
      <c r="BA25">
        <v>-200880.51976906412</v>
      </c>
      <c r="BB25">
        <v>115979.61679340528</v>
      </c>
      <c r="BC25">
        <v>32297.429910373408</v>
      </c>
      <c r="BD25">
        <v>-40746.208838112965</v>
      </c>
      <c r="BE25">
        <v>-89832.383362651628</v>
      </c>
      <c r="BF25">
        <v>-6535.5581949657353</v>
      </c>
      <c r="BG25" s="19">
        <v>493396.6730328867</v>
      </c>
      <c r="BH25">
        <v>206758.88544482112</v>
      </c>
      <c r="BI25">
        <v>227498.04808112152</v>
      </c>
      <c r="BJ25">
        <v>-1464.6589298372164</v>
      </c>
      <c r="BK25">
        <f>SQRT(BG25)</f>
        <v>702.42200494637598</v>
      </c>
      <c r="BL25">
        <f>AT23/BK25</f>
        <v>-1.0485354258786879</v>
      </c>
      <c r="BP25" s="5">
        <v>766</v>
      </c>
      <c r="BQ25" s="5">
        <v>1</v>
      </c>
      <c r="BR25" s="5">
        <v>1</v>
      </c>
      <c r="BS25" s="6">
        <v>0</v>
      </c>
      <c r="BT25" s="6">
        <v>0</v>
      </c>
      <c r="BU25" s="6">
        <v>0</v>
      </c>
      <c r="BV25" s="6">
        <v>0</v>
      </c>
      <c r="BW25" s="6">
        <v>0</v>
      </c>
      <c r="BX25" s="6">
        <v>1</v>
      </c>
      <c r="BY25" s="6">
        <v>0</v>
      </c>
      <c r="BZ25" s="7">
        <v>12</v>
      </c>
      <c r="CA25" s="6"/>
      <c r="CB25" s="6">
        <v>11</v>
      </c>
      <c r="CC25" s="6">
        <v>0</v>
      </c>
      <c r="CD25" s="6">
        <v>0</v>
      </c>
      <c r="CE25" s="6">
        <v>11</v>
      </c>
      <c r="CF25" s="6">
        <v>0</v>
      </c>
      <c r="CG25" s="6">
        <v>6</v>
      </c>
      <c r="CH25" s="6">
        <v>4</v>
      </c>
      <c r="CI25" s="6">
        <v>4</v>
      </c>
      <c r="CJ25" s="6">
        <v>1</v>
      </c>
      <c r="CK25" s="6">
        <v>226</v>
      </c>
      <c r="CL25" s="6"/>
      <c r="CM25" s="6"/>
      <c r="CN25" s="6"/>
      <c r="CO25" s="6"/>
      <c r="CP25" s="6"/>
      <c r="CQ25" s="6"/>
      <c r="CR25" s="6"/>
      <c r="CS25" s="6"/>
      <c r="CT25" s="6"/>
      <c r="CU25" s="6"/>
      <c r="CV25" s="6"/>
      <c r="CW25" s="6"/>
      <c r="CX25" s="6"/>
      <c r="CY25" s="6"/>
      <c r="CZ25" s="6"/>
      <c r="DA25" s="6"/>
      <c r="DB25" s="6"/>
      <c r="DC25" s="6"/>
      <c r="DD25" s="6"/>
      <c r="DE25" s="6"/>
      <c r="DF25" s="6"/>
      <c r="DG25" s="6"/>
      <c r="DH25" s="6"/>
      <c r="DI25" s="6"/>
      <c r="DJ25" s="6"/>
      <c r="DK25" s="6"/>
      <c r="DL25" s="6"/>
      <c r="DM25" s="6"/>
      <c r="DN25" s="6"/>
      <c r="DO25" s="6"/>
      <c r="DP25" s="6"/>
      <c r="DQ25" s="6"/>
      <c r="DR25" s="6"/>
      <c r="DS25" s="6"/>
      <c r="DT25" s="6"/>
      <c r="DU25" s="7"/>
    </row>
    <row r="26" spans="2:125">
      <c r="B26" s="5"/>
      <c r="C26" s="6"/>
      <c r="D26" s="6"/>
      <c r="E26" s="7"/>
      <c r="M26">
        <v>179</v>
      </c>
      <c r="N26">
        <v>65</v>
      </c>
      <c r="O26">
        <v>2</v>
      </c>
      <c r="P26">
        <v>0</v>
      </c>
      <c r="Q26">
        <v>1</v>
      </c>
      <c r="R26">
        <v>0</v>
      </c>
      <c r="S26" t="s">
        <v>12</v>
      </c>
      <c r="T26">
        <v>0</v>
      </c>
      <c r="U26">
        <v>0</v>
      </c>
      <c r="V26" t="s">
        <v>14</v>
      </c>
      <c r="W26">
        <v>1</v>
      </c>
      <c r="X26">
        <v>0</v>
      </c>
      <c r="Y26">
        <v>0</v>
      </c>
      <c r="Z26">
        <v>571</v>
      </c>
      <c r="AA26">
        <v>21</v>
      </c>
      <c r="AO26">
        <f t="shared" si="0"/>
        <v>2585.4203566215169</v>
      </c>
      <c r="AP26">
        <f t="shared" si="1"/>
        <v>2014.4203566215169</v>
      </c>
      <c r="AT26" s="34">
        <v>79.617050338124685</v>
      </c>
      <c r="AW26">
        <f t="shared" si="2"/>
        <v>4460.8847379936014</v>
      </c>
      <c r="AX26">
        <f t="shared" si="3"/>
        <v>10435.115262006399</v>
      </c>
      <c r="BA26">
        <v>-246204.28182659028</v>
      </c>
      <c r="BB26">
        <v>42461.20252954428</v>
      </c>
      <c r="BC26">
        <v>54044.557793310247</v>
      </c>
      <c r="BD26">
        <v>-23084.693652782335</v>
      </c>
      <c r="BE26">
        <v>-89059.023759870339</v>
      </c>
      <c r="BF26">
        <v>-117528.67853881478</v>
      </c>
      <c r="BG26">
        <v>206758.88544482118</v>
      </c>
      <c r="BH26" s="19">
        <v>508911.24973334582</v>
      </c>
      <c r="BI26">
        <v>262439.51424232876</v>
      </c>
      <c r="BJ26">
        <v>2399.2510909335847</v>
      </c>
      <c r="BK26">
        <f>SQRT(BH26)</f>
        <v>713.38015793358443</v>
      </c>
      <c r="BL26" s="39">
        <f>AT24/BK26</f>
        <v>-2.4689098480550262</v>
      </c>
      <c r="BP26" s="5">
        <v>1908</v>
      </c>
      <c r="BQ26" s="5">
        <v>1</v>
      </c>
      <c r="BR26" s="5">
        <v>0</v>
      </c>
      <c r="BS26" s="6">
        <v>0</v>
      </c>
      <c r="BT26" s="6">
        <v>1</v>
      </c>
      <c r="BU26" s="6">
        <v>0</v>
      </c>
      <c r="BV26" s="6">
        <v>0</v>
      </c>
      <c r="BW26" s="6">
        <v>0</v>
      </c>
      <c r="BX26" s="6">
        <v>0</v>
      </c>
      <c r="BY26" s="6">
        <v>1</v>
      </c>
      <c r="BZ26" s="7">
        <v>30</v>
      </c>
      <c r="CA26" s="6"/>
      <c r="CB26" s="6">
        <v>3</v>
      </c>
      <c r="CC26" s="6">
        <v>2</v>
      </c>
      <c r="CD26" s="6">
        <v>1</v>
      </c>
      <c r="CE26" s="6">
        <v>0</v>
      </c>
      <c r="CF26" s="6">
        <v>3</v>
      </c>
      <c r="CG26" s="6">
        <v>0</v>
      </c>
      <c r="CH26" s="6">
        <v>1</v>
      </c>
      <c r="CI26" s="6">
        <v>1</v>
      </c>
      <c r="CJ26" s="6">
        <v>0</v>
      </c>
      <c r="CK26" s="6">
        <v>63</v>
      </c>
      <c r="CL26" s="6"/>
      <c r="CM26" s="6"/>
      <c r="CN26" s="6"/>
      <c r="CO26" s="6"/>
      <c r="CP26" s="6"/>
      <c r="CQ26" s="6"/>
      <c r="CR26" s="6"/>
      <c r="CS26" s="6"/>
      <c r="CT26" s="6"/>
      <c r="CU26" s="6"/>
      <c r="CV26" s="6"/>
      <c r="CW26" s="6"/>
      <c r="CX26" s="6"/>
      <c r="CY26" s="6"/>
      <c r="CZ26" s="6"/>
      <c r="DA26" s="6"/>
      <c r="DB26" s="6"/>
      <c r="DC26" s="6"/>
      <c r="DD26" s="6"/>
      <c r="DE26" s="6"/>
      <c r="DF26" s="6"/>
      <c r="DG26" s="6"/>
      <c r="DH26" s="6"/>
      <c r="DI26" s="6"/>
      <c r="DJ26" s="6"/>
      <c r="DK26" s="6"/>
      <c r="DL26" s="6"/>
      <c r="DM26" s="6"/>
      <c r="DN26" s="6"/>
      <c r="DO26" s="6"/>
      <c r="DP26" s="6"/>
      <c r="DQ26" s="6"/>
      <c r="DR26" s="6"/>
      <c r="DS26" s="6"/>
      <c r="DT26" s="6"/>
      <c r="DU26" s="7"/>
    </row>
    <row r="27" spans="2:125">
      <c r="B27" s="5"/>
      <c r="C27" s="6"/>
      <c r="D27" s="6"/>
      <c r="E27" s="7"/>
      <c r="M27">
        <v>807</v>
      </c>
      <c r="N27">
        <v>65</v>
      </c>
      <c r="O27">
        <v>2</v>
      </c>
      <c r="P27">
        <v>0</v>
      </c>
      <c r="Q27">
        <v>1</v>
      </c>
      <c r="R27">
        <v>0</v>
      </c>
      <c r="S27" t="s">
        <v>12</v>
      </c>
      <c r="T27">
        <v>0</v>
      </c>
      <c r="U27">
        <v>0</v>
      </c>
      <c r="V27" t="s">
        <v>13</v>
      </c>
      <c r="W27">
        <v>0</v>
      </c>
      <c r="X27">
        <v>0</v>
      </c>
      <c r="Y27">
        <v>0</v>
      </c>
      <c r="Z27">
        <v>930</v>
      </c>
      <c r="AA27">
        <v>12</v>
      </c>
      <c r="AO27">
        <f t="shared" si="0"/>
        <v>1480.6162144371879</v>
      </c>
      <c r="AP27">
        <f t="shared" si="1"/>
        <v>550.61621443718786</v>
      </c>
      <c r="AW27">
        <f t="shared" si="2"/>
        <v>3674.9789477817094</v>
      </c>
      <c r="AX27">
        <f t="shared" si="3"/>
        <v>2475.9789477817094</v>
      </c>
      <c r="BA27">
        <v>-610843.33676366485</v>
      </c>
      <c r="BB27">
        <v>466375.13950427168</v>
      </c>
      <c r="BC27">
        <v>390452.43295921333</v>
      </c>
      <c r="BD27">
        <v>312373.80790174514</v>
      </c>
      <c r="BE27">
        <v>-70859.519140494624</v>
      </c>
      <c r="BF27">
        <v>-123561.90175776268</v>
      </c>
      <c r="BG27">
        <v>227498.0480811217</v>
      </c>
      <c r="BH27">
        <v>262439.51424232876</v>
      </c>
      <c r="BI27" s="19">
        <v>1232645.7515401242</v>
      </c>
      <c r="BJ27">
        <v>3682.0364035122329</v>
      </c>
      <c r="BK27">
        <f>SQRT(BI27)</f>
        <v>1110.2458068104218</v>
      </c>
      <c r="BL27" s="39">
        <f>AT25/BK27</f>
        <v>-2.1000088411209923</v>
      </c>
      <c r="BP27" s="5">
        <v>1098</v>
      </c>
      <c r="BQ27" s="5">
        <v>1</v>
      </c>
      <c r="BR27" s="5">
        <v>0</v>
      </c>
      <c r="BS27" s="6">
        <v>0</v>
      </c>
      <c r="BT27" s="6">
        <v>0</v>
      </c>
      <c r="BU27" s="6">
        <v>0</v>
      </c>
      <c r="BV27" s="6">
        <v>0</v>
      </c>
      <c r="BW27" s="6">
        <v>0</v>
      </c>
      <c r="BX27" s="6">
        <v>0</v>
      </c>
      <c r="BY27" s="6">
        <v>0</v>
      </c>
      <c r="BZ27" s="7">
        <v>18</v>
      </c>
      <c r="CA27" s="6"/>
      <c r="CB27" s="6">
        <v>12</v>
      </c>
      <c r="CC27" s="6">
        <v>0</v>
      </c>
      <c r="CD27" s="6">
        <v>4</v>
      </c>
      <c r="CE27" s="6">
        <v>6</v>
      </c>
      <c r="CF27" s="6">
        <v>0</v>
      </c>
      <c r="CG27" s="6">
        <v>12</v>
      </c>
      <c r="CH27" s="6">
        <v>3</v>
      </c>
      <c r="CI27" s="6">
        <v>5</v>
      </c>
      <c r="CJ27" s="6">
        <v>2</v>
      </c>
      <c r="CK27" s="6">
        <v>249</v>
      </c>
      <c r="CL27" s="6"/>
      <c r="CM27" s="6"/>
      <c r="CN27" s="6"/>
      <c r="CO27" s="6"/>
      <c r="CP27" s="6"/>
      <c r="CQ27" s="6"/>
      <c r="CR27" s="6"/>
      <c r="CS27" s="6"/>
      <c r="CT27" s="6"/>
      <c r="CU27" s="6"/>
      <c r="CV27" s="6"/>
      <c r="CW27" s="6"/>
      <c r="CX27" s="6"/>
      <c r="CY27" s="6"/>
      <c r="CZ27" s="6"/>
      <c r="DA27" s="6"/>
      <c r="DB27" s="6"/>
      <c r="DC27" s="6"/>
      <c r="DD27" s="6"/>
      <c r="DE27" s="6"/>
      <c r="DF27" s="6"/>
      <c r="DG27" s="6"/>
      <c r="DH27" s="6"/>
      <c r="DI27" s="6"/>
      <c r="DJ27" s="6"/>
      <c r="DK27" s="6"/>
      <c r="DL27" s="6"/>
      <c r="DM27" s="6"/>
      <c r="DN27" s="6"/>
      <c r="DO27" s="6"/>
      <c r="DP27" s="6"/>
      <c r="DQ27" s="6"/>
      <c r="DR27" s="6"/>
      <c r="DS27" s="6"/>
      <c r="DT27" s="6"/>
      <c r="DU27" s="7"/>
    </row>
    <row r="28" spans="2:125">
      <c r="B28" s="5"/>
      <c r="C28" s="6"/>
      <c r="D28" s="6"/>
      <c r="E28" s="7"/>
      <c r="M28">
        <v>438</v>
      </c>
      <c r="N28">
        <v>65</v>
      </c>
      <c r="O28">
        <v>0</v>
      </c>
      <c r="P28">
        <v>0</v>
      </c>
      <c r="Q28">
        <v>0</v>
      </c>
      <c r="R28">
        <v>0</v>
      </c>
      <c r="S28" t="s">
        <v>12</v>
      </c>
      <c r="T28">
        <v>0</v>
      </c>
      <c r="U28">
        <v>0</v>
      </c>
      <c r="V28" t="s">
        <v>14</v>
      </c>
      <c r="W28">
        <v>1</v>
      </c>
      <c r="X28">
        <v>0</v>
      </c>
      <c r="Y28">
        <v>0</v>
      </c>
      <c r="Z28">
        <v>3394</v>
      </c>
      <c r="AA28">
        <v>42</v>
      </c>
      <c r="AO28">
        <f t="shared" si="0"/>
        <v>5155.9066415354409</v>
      </c>
      <c r="AP28">
        <f t="shared" si="1"/>
        <v>1761.9066415354409</v>
      </c>
      <c r="AW28">
        <f t="shared" si="2"/>
        <v>1358.809853863311</v>
      </c>
      <c r="AX28">
        <f t="shared" si="3"/>
        <v>2513.1901461366888</v>
      </c>
      <c r="BA28">
        <v>-10788.560825220347</v>
      </c>
      <c r="BB28">
        <v>4172.8095503554287</v>
      </c>
      <c r="BC28">
        <v>1612.3290806654111</v>
      </c>
      <c r="BD28">
        <v>382.55654971347468</v>
      </c>
      <c r="BE28">
        <v>-4049.8267648281608</v>
      </c>
      <c r="BF28">
        <v>-2261.4741368925024</v>
      </c>
      <c r="BG28">
        <v>-1464.6589298372076</v>
      </c>
      <c r="BH28">
        <v>2399.2510909335924</v>
      </c>
      <c r="BI28">
        <v>3682.0364035122493</v>
      </c>
      <c r="BJ28" s="19">
        <v>533.6924194868709</v>
      </c>
      <c r="BK28">
        <f>SQRT(BJ28)</f>
        <v>23.101783902696148</v>
      </c>
      <c r="BL28" s="39">
        <f>AT26/BK28</f>
        <v>3.4463594098823158</v>
      </c>
      <c r="BP28" s="5">
        <v>571</v>
      </c>
      <c r="BQ28" s="5">
        <v>1</v>
      </c>
      <c r="BR28" s="5">
        <v>0</v>
      </c>
      <c r="BS28" s="6">
        <v>1</v>
      </c>
      <c r="BT28" s="6">
        <v>0</v>
      </c>
      <c r="BU28" s="6">
        <v>0</v>
      </c>
      <c r="BV28" s="6">
        <v>0</v>
      </c>
      <c r="BW28" s="6">
        <v>1</v>
      </c>
      <c r="BX28" s="6">
        <v>0</v>
      </c>
      <c r="BY28" s="6">
        <v>0</v>
      </c>
      <c r="BZ28" s="7">
        <v>21</v>
      </c>
      <c r="CA28" s="6"/>
      <c r="CB28" s="6">
        <v>12</v>
      </c>
      <c r="CC28" s="6">
        <v>1</v>
      </c>
      <c r="CD28" s="6">
        <v>6</v>
      </c>
      <c r="CE28" s="6">
        <v>4</v>
      </c>
      <c r="CF28" s="6">
        <v>1</v>
      </c>
      <c r="CG28" s="6">
        <v>3</v>
      </c>
      <c r="CH28" s="6">
        <v>12</v>
      </c>
      <c r="CI28" s="6">
        <v>0</v>
      </c>
      <c r="CJ28" s="6">
        <v>0</v>
      </c>
      <c r="CK28" s="6">
        <v>267</v>
      </c>
      <c r="CL28" s="6"/>
      <c r="CM28" s="6"/>
      <c r="CN28" s="6"/>
      <c r="CO28" s="6"/>
      <c r="CP28" s="6"/>
      <c r="CQ28" s="6"/>
      <c r="CR28" s="6"/>
      <c r="CS28" s="6"/>
      <c r="CT28" s="6"/>
      <c r="CU28" s="6"/>
      <c r="CV28" s="6"/>
      <c r="CW28" s="6"/>
      <c r="CX28" s="6"/>
      <c r="CY28" s="6"/>
      <c r="CZ28" s="6"/>
      <c r="DA28" s="6"/>
      <c r="DB28" s="6"/>
      <c r="DC28" s="6"/>
      <c r="DD28" s="6"/>
      <c r="DE28" s="6"/>
      <c r="DF28" s="6"/>
      <c r="DG28" s="6"/>
      <c r="DH28" s="6"/>
      <c r="DI28" s="6"/>
      <c r="DJ28" s="6"/>
      <c r="DK28" s="6"/>
      <c r="DL28" s="6"/>
      <c r="DM28" s="6"/>
      <c r="DN28" s="6"/>
      <c r="DO28" s="6"/>
      <c r="DP28" s="6"/>
      <c r="DQ28" s="6"/>
      <c r="DR28" s="6"/>
      <c r="DS28" s="6"/>
      <c r="DT28" s="6"/>
      <c r="DU28" s="7"/>
    </row>
    <row r="29" spans="2:125">
      <c r="B29" s="5"/>
      <c r="C29" s="6"/>
      <c r="D29" s="6"/>
      <c r="E29" s="7"/>
      <c r="M29">
        <v>624</v>
      </c>
      <c r="N29">
        <v>65</v>
      </c>
      <c r="O29">
        <v>2</v>
      </c>
      <c r="P29">
        <v>0</v>
      </c>
      <c r="Q29">
        <v>1</v>
      </c>
      <c r="R29">
        <v>0</v>
      </c>
      <c r="S29" t="s">
        <v>21</v>
      </c>
      <c r="T29">
        <v>0</v>
      </c>
      <c r="U29">
        <v>1</v>
      </c>
      <c r="V29" t="s">
        <v>14</v>
      </c>
      <c r="W29">
        <v>1</v>
      </c>
      <c r="X29">
        <v>0</v>
      </c>
      <c r="Y29">
        <v>0</v>
      </c>
      <c r="Z29">
        <v>2600</v>
      </c>
      <c r="AA29">
        <v>18</v>
      </c>
      <c r="AO29">
        <f t="shared" si="0"/>
        <v>2219.6156743526076</v>
      </c>
      <c r="AP29">
        <f t="shared" si="1"/>
        <v>380.38432564739242</v>
      </c>
      <c r="AW29">
        <f t="shared" si="2"/>
        <v>1428.1621910320812</v>
      </c>
      <c r="AX29">
        <f t="shared" si="3"/>
        <v>259.16219103208118</v>
      </c>
      <c r="BP29" s="5">
        <v>930</v>
      </c>
      <c r="BQ29" s="5">
        <v>1</v>
      </c>
      <c r="BR29" s="5">
        <v>0</v>
      </c>
      <c r="BS29" s="6">
        <v>1</v>
      </c>
      <c r="BT29" s="6">
        <v>0</v>
      </c>
      <c r="BU29" s="6">
        <v>0</v>
      </c>
      <c r="BV29" s="6">
        <v>0</v>
      </c>
      <c r="BW29" s="6">
        <v>0</v>
      </c>
      <c r="BX29" s="6">
        <v>0</v>
      </c>
      <c r="BY29" s="6">
        <v>0</v>
      </c>
      <c r="BZ29" s="7">
        <v>12</v>
      </c>
      <c r="CA29" s="6"/>
      <c r="CB29" s="6">
        <v>12</v>
      </c>
      <c r="CC29" s="6">
        <v>3</v>
      </c>
      <c r="CD29" s="6">
        <v>4</v>
      </c>
      <c r="CE29" s="6">
        <v>4</v>
      </c>
      <c r="CF29" s="6">
        <v>1</v>
      </c>
      <c r="CG29" s="6">
        <v>5</v>
      </c>
      <c r="CH29" s="6">
        <v>0</v>
      </c>
      <c r="CI29" s="6">
        <v>12</v>
      </c>
      <c r="CJ29" s="6">
        <v>0</v>
      </c>
      <c r="CK29" s="6">
        <v>179</v>
      </c>
      <c r="CL29" s="6"/>
      <c r="CM29" s="6"/>
      <c r="CN29" s="6"/>
      <c r="CO29" s="6"/>
      <c r="CP29" s="6"/>
      <c r="CQ29" s="6"/>
      <c r="CR29" s="6"/>
      <c r="CS29" s="6"/>
      <c r="CT29" s="6"/>
      <c r="CU29" s="6"/>
      <c r="CV29" s="6"/>
      <c r="CW29" s="6"/>
      <c r="CX29" s="6"/>
      <c r="CY29" s="6"/>
      <c r="CZ29" s="6"/>
      <c r="DA29" s="6"/>
      <c r="DB29" s="6"/>
      <c r="DC29" s="6"/>
      <c r="DD29" s="6"/>
      <c r="DE29" s="6"/>
      <c r="DF29" s="6"/>
      <c r="DG29" s="6"/>
      <c r="DH29" s="6"/>
      <c r="DI29" s="6"/>
      <c r="DJ29" s="6"/>
      <c r="DK29" s="6"/>
      <c r="DL29" s="6"/>
      <c r="DM29" s="6"/>
      <c r="DN29" s="6"/>
      <c r="DO29" s="6"/>
      <c r="DP29" s="6"/>
      <c r="DQ29" s="6"/>
      <c r="DR29" s="6"/>
      <c r="DS29" s="6"/>
      <c r="DT29" s="6"/>
      <c r="DU29" s="7"/>
    </row>
    <row r="30" spans="2:125">
      <c r="B30" s="5"/>
      <c r="C30" s="6"/>
      <c r="D30" s="6"/>
      <c r="E30" s="7"/>
      <c r="M30">
        <v>976</v>
      </c>
      <c r="N30">
        <v>64</v>
      </c>
      <c r="O30">
        <v>2</v>
      </c>
      <c r="P30">
        <v>0</v>
      </c>
      <c r="Q30">
        <v>1</v>
      </c>
      <c r="R30">
        <v>0</v>
      </c>
      <c r="S30" t="s">
        <v>12</v>
      </c>
      <c r="T30">
        <v>0</v>
      </c>
      <c r="U30">
        <v>0</v>
      </c>
      <c r="V30" t="s">
        <v>18</v>
      </c>
      <c r="W30">
        <v>0</v>
      </c>
      <c r="X30">
        <v>1</v>
      </c>
      <c r="Y30">
        <v>0</v>
      </c>
      <c r="Z30">
        <v>753</v>
      </c>
      <c r="AA30">
        <v>6</v>
      </c>
      <c r="AO30">
        <f t="shared" si="0"/>
        <v>747.15928343224743</v>
      </c>
      <c r="AP30">
        <f t="shared" si="1"/>
        <v>5.8407165677525654</v>
      </c>
      <c r="AW30">
        <f t="shared" si="2"/>
        <v>468.68984060762261</v>
      </c>
      <c r="AX30">
        <f t="shared" si="3"/>
        <v>321.31015939237739</v>
      </c>
      <c r="BP30" s="5">
        <v>3394</v>
      </c>
      <c r="BQ30" s="5">
        <v>1</v>
      </c>
      <c r="BR30" s="5">
        <v>0</v>
      </c>
      <c r="BS30" s="6">
        <v>0</v>
      </c>
      <c r="BT30" s="6">
        <v>0</v>
      </c>
      <c r="BU30" s="6">
        <v>0</v>
      </c>
      <c r="BV30" s="6">
        <v>0</v>
      </c>
      <c r="BW30" s="6">
        <v>1</v>
      </c>
      <c r="BX30" s="6">
        <v>0</v>
      </c>
      <c r="BY30" s="6">
        <v>0</v>
      </c>
      <c r="BZ30" s="7">
        <v>42</v>
      </c>
      <c r="CA30" s="6"/>
      <c r="CB30" s="6">
        <v>4</v>
      </c>
      <c r="CC30" s="6">
        <v>0</v>
      </c>
      <c r="CD30" s="6">
        <v>1</v>
      </c>
      <c r="CE30" s="6">
        <v>1</v>
      </c>
      <c r="CF30" s="6">
        <v>0</v>
      </c>
      <c r="CG30" s="6">
        <v>2</v>
      </c>
      <c r="CH30" s="6">
        <v>0</v>
      </c>
      <c r="CI30" s="6">
        <v>0</v>
      </c>
      <c r="CJ30" s="6">
        <v>4</v>
      </c>
      <c r="CK30" s="6">
        <v>58</v>
      </c>
      <c r="CL30" s="6"/>
      <c r="CM30" s="6"/>
      <c r="CN30" s="6"/>
      <c r="CO30" s="6"/>
      <c r="CP30" s="6"/>
      <c r="CQ30" s="6"/>
      <c r="CR30" s="6"/>
      <c r="CS30" s="6"/>
      <c r="CT30" s="6"/>
      <c r="CU30" s="6"/>
      <c r="CV30" s="6"/>
      <c r="CW30" s="6"/>
      <c r="CX30" s="6"/>
      <c r="CY30" s="6"/>
      <c r="CZ30" s="6"/>
      <c r="DA30" s="6"/>
      <c r="DB30" s="6"/>
      <c r="DC30" s="6"/>
      <c r="DD30" s="6"/>
      <c r="DE30" s="6"/>
      <c r="DF30" s="6"/>
      <c r="DG30" s="6"/>
      <c r="DH30" s="6"/>
      <c r="DI30" s="6"/>
      <c r="DJ30" s="6"/>
      <c r="DK30" s="6"/>
      <c r="DL30" s="6"/>
      <c r="DM30" s="6"/>
      <c r="DN30" s="6"/>
      <c r="DO30" s="6"/>
      <c r="DP30" s="6"/>
      <c r="DQ30" s="6"/>
      <c r="DR30" s="6"/>
      <c r="DS30" s="6"/>
      <c r="DT30" s="6"/>
      <c r="DU30" s="7"/>
    </row>
    <row r="31" spans="2:125">
      <c r="B31" s="5"/>
      <c r="C31" s="6"/>
      <c r="D31" s="6"/>
      <c r="E31" s="7"/>
      <c r="M31">
        <v>219</v>
      </c>
      <c r="N31">
        <v>64</v>
      </c>
      <c r="O31">
        <v>2</v>
      </c>
      <c r="P31">
        <v>0</v>
      </c>
      <c r="Q31">
        <v>1</v>
      </c>
      <c r="R31">
        <v>0</v>
      </c>
      <c r="S31" t="s">
        <v>12</v>
      </c>
      <c r="T31">
        <v>0</v>
      </c>
      <c r="U31">
        <v>0</v>
      </c>
      <c r="V31" t="s">
        <v>13</v>
      </c>
      <c r="W31">
        <v>0</v>
      </c>
      <c r="X31">
        <v>0</v>
      </c>
      <c r="Y31">
        <v>0</v>
      </c>
      <c r="Z31">
        <v>1364</v>
      </c>
      <c r="AA31">
        <v>10</v>
      </c>
      <c r="AO31">
        <f t="shared" si="0"/>
        <v>1235.5147419015589</v>
      </c>
      <c r="AP31">
        <f t="shared" si="1"/>
        <v>128.48525809844114</v>
      </c>
      <c r="AW31">
        <f t="shared" si="2"/>
        <v>508.70063578416011</v>
      </c>
      <c r="AX31">
        <f t="shared" si="3"/>
        <v>971.29936421583989</v>
      </c>
      <c r="BP31" s="5">
        <v>2600</v>
      </c>
      <c r="BQ31" s="5">
        <v>1</v>
      </c>
      <c r="BR31" s="5">
        <v>0</v>
      </c>
      <c r="BS31" s="6">
        <v>1</v>
      </c>
      <c r="BT31" s="6">
        <v>0</v>
      </c>
      <c r="BU31" s="6">
        <v>0</v>
      </c>
      <c r="BV31" s="6">
        <v>1</v>
      </c>
      <c r="BW31" s="6">
        <v>1</v>
      </c>
      <c r="BX31" s="6">
        <v>0</v>
      </c>
      <c r="BY31" s="6">
        <v>0</v>
      </c>
      <c r="BZ31" s="7">
        <v>18</v>
      </c>
      <c r="CA31" s="6"/>
      <c r="CB31" s="6">
        <v>796</v>
      </c>
      <c r="CC31" s="6">
        <v>116</v>
      </c>
      <c r="CD31" s="6">
        <v>360</v>
      </c>
      <c r="CE31" s="6">
        <v>226</v>
      </c>
      <c r="CF31" s="6">
        <v>63</v>
      </c>
      <c r="CG31" s="6">
        <v>249</v>
      </c>
      <c r="CH31" s="6">
        <v>267</v>
      </c>
      <c r="CI31" s="6">
        <v>179</v>
      </c>
      <c r="CJ31" s="6">
        <v>58</v>
      </c>
      <c r="CK31" s="6">
        <v>20910</v>
      </c>
      <c r="CL31" s="6"/>
      <c r="CM31" s="6"/>
      <c r="CN31" s="6"/>
      <c r="CO31" s="6"/>
      <c r="CP31" s="6"/>
      <c r="CQ31" s="6"/>
      <c r="CR31" s="6"/>
      <c r="CS31" s="6"/>
      <c r="CT31" s="6"/>
      <c r="CU31" s="6"/>
      <c r="CV31" s="6"/>
      <c r="CW31" s="6"/>
      <c r="CX31" s="6"/>
      <c r="CY31" s="6"/>
      <c r="CZ31" s="6"/>
      <c r="DA31" s="6"/>
      <c r="DB31" s="6"/>
      <c r="DC31" s="6"/>
      <c r="DD31" s="6"/>
      <c r="DE31" s="6"/>
      <c r="DF31" s="6"/>
      <c r="DG31" s="6"/>
      <c r="DH31" s="6"/>
      <c r="DI31" s="6"/>
      <c r="DJ31" s="6"/>
      <c r="DK31" s="6"/>
      <c r="DL31" s="6"/>
      <c r="DM31" s="6"/>
      <c r="DN31" s="6"/>
      <c r="DO31" s="6"/>
      <c r="DP31" s="6"/>
      <c r="DQ31" s="6"/>
      <c r="DR31" s="6"/>
      <c r="DS31" s="6"/>
      <c r="DT31" s="6"/>
      <c r="DU31" s="7"/>
    </row>
    <row r="32" spans="2:125">
      <c r="B32" s="5"/>
      <c r="C32" s="6"/>
      <c r="D32" s="6"/>
      <c r="E32" s="7"/>
      <c r="M32">
        <v>987</v>
      </c>
      <c r="N32">
        <v>64</v>
      </c>
      <c r="O32">
        <v>2</v>
      </c>
      <c r="P32">
        <v>0</v>
      </c>
      <c r="Q32">
        <v>1</v>
      </c>
      <c r="R32">
        <v>0</v>
      </c>
      <c r="S32" t="s">
        <v>12</v>
      </c>
      <c r="T32">
        <v>0</v>
      </c>
      <c r="U32">
        <v>0</v>
      </c>
      <c r="V32" t="s">
        <v>13</v>
      </c>
      <c r="W32">
        <v>0</v>
      </c>
      <c r="X32">
        <v>0</v>
      </c>
      <c r="Y32">
        <v>0</v>
      </c>
      <c r="Z32">
        <v>1409</v>
      </c>
      <c r="AA32">
        <v>13</v>
      </c>
      <c r="AO32">
        <f t="shared" si="0"/>
        <v>1603.1669507050024</v>
      </c>
      <c r="AP32">
        <f t="shared" si="1"/>
        <v>194.16695070500236</v>
      </c>
      <c r="AW32">
        <f t="shared" si="2"/>
        <v>5372.3454624699971</v>
      </c>
      <c r="AX32">
        <f t="shared" si="3"/>
        <v>3846.3454624699971</v>
      </c>
      <c r="BP32" s="5">
        <v>753</v>
      </c>
      <c r="BQ32" s="5">
        <v>1</v>
      </c>
      <c r="BR32" s="5">
        <v>0</v>
      </c>
      <c r="BS32" s="6">
        <v>1</v>
      </c>
      <c r="BT32" s="6">
        <v>0</v>
      </c>
      <c r="BU32" s="6">
        <v>0</v>
      </c>
      <c r="BV32" s="6">
        <v>0</v>
      </c>
      <c r="BW32" s="6">
        <v>0</v>
      </c>
      <c r="BX32" s="6">
        <v>1</v>
      </c>
      <c r="BY32" s="6">
        <v>0</v>
      </c>
      <c r="BZ32" s="7">
        <v>6</v>
      </c>
      <c r="CA32" s="6"/>
      <c r="CB32" s="6"/>
      <c r="CC32" s="6"/>
      <c r="CD32" s="6"/>
      <c r="CE32" s="6"/>
      <c r="CF32" s="6"/>
      <c r="CG32" s="6"/>
      <c r="CH32" s="6"/>
      <c r="CI32" s="6"/>
      <c r="CJ32" s="6"/>
      <c r="CK32" s="6"/>
      <c r="CL32" s="6"/>
      <c r="CM32" s="6"/>
      <c r="CN32" s="6"/>
      <c r="CO32" s="6"/>
      <c r="CP32" s="6"/>
      <c r="CQ32" s="6"/>
      <c r="CR32" s="6"/>
      <c r="CS32" s="6"/>
      <c r="CT32" s="6"/>
      <c r="CU32" s="6"/>
      <c r="CV32" s="6"/>
      <c r="CW32" s="6"/>
      <c r="CX32" s="6"/>
      <c r="CY32" s="6"/>
      <c r="CZ32" s="6"/>
      <c r="DA32" s="6"/>
      <c r="DB32" s="6"/>
      <c r="DC32" s="6"/>
      <c r="DD32" s="6"/>
      <c r="DE32" s="6"/>
      <c r="DF32" s="6"/>
      <c r="DG32" s="6"/>
      <c r="DH32" s="6"/>
      <c r="DI32" s="6"/>
      <c r="DJ32" s="6"/>
      <c r="DK32" s="6"/>
      <c r="DL32" s="6"/>
      <c r="DM32" s="6"/>
      <c r="DN32" s="6"/>
      <c r="DO32" s="6"/>
      <c r="DP32" s="6"/>
      <c r="DQ32" s="6"/>
      <c r="DR32" s="6"/>
      <c r="DS32" s="6"/>
      <c r="DT32" s="6"/>
      <c r="DU32" s="7"/>
    </row>
    <row r="33" spans="2:125">
      <c r="B33" s="5"/>
      <c r="C33" s="6"/>
      <c r="D33" s="6"/>
      <c r="E33" s="7"/>
      <c r="M33">
        <v>678</v>
      </c>
      <c r="N33">
        <v>64</v>
      </c>
      <c r="O33">
        <v>1</v>
      </c>
      <c r="P33">
        <v>1</v>
      </c>
      <c r="Q33">
        <v>0</v>
      </c>
      <c r="R33">
        <v>0</v>
      </c>
      <c r="S33" t="s">
        <v>25</v>
      </c>
      <c r="T33">
        <v>1</v>
      </c>
      <c r="U33">
        <v>0</v>
      </c>
      <c r="V33" t="s">
        <v>14</v>
      </c>
      <c r="W33">
        <v>1</v>
      </c>
      <c r="X33">
        <v>0</v>
      </c>
      <c r="Y33">
        <v>0</v>
      </c>
      <c r="Z33">
        <v>2384</v>
      </c>
      <c r="AA33">
        <v>24</v>
      </c>
      <c r="AO33">
        <f t="shared" si="0"/>
        <v>2951.8409094462327</v>
      </c>
      <c r="AP33">
        <f t="shared" si="1"/>
        <v>567.84090944623267</v>
      </c>
      <c r="AW33">
        <f t="shared" si="2"/>
        <v>707.54099162199668</v>
      </c>
      <c r="AX33">
        <f t="shared" si="3"/>
        <v>58.459008378003318</v>
      </c>
      <c r="BP33" s="5">
        <v>1364</v>
      </c>
      <c r="BQ33" s="5">
        <v>1</v>
      </c>
      <c r="BR33" s="5">
        <v>0</v>
      </c>
      <c r="BS33" s="6">
        <v>1</v>
      </c>
      <c r="BT33" s="6">
        <v>0</v>
      </c>
      <c r="BU33" s="6">
        <v>0</v>
      </c>
      <c r="BV33" s="6">
        <v>0</v>
      </c>
      <c r="BW33" s="6">
        <v>0</v>
      </c>
      <c r="BX33" s="6">
        <v>0</v>
      </c>
      <c r="BY33" s="6">
        <v>0</v>
      </c>
      <c r="BZ33" s="7">
        <v>10</v>
      </c>
      <c r="CA33" s="6"/>
      <c r="CB33" s="6"/>
      <c r="CC33" s="6"/>
      <c r="CD33" s="6"/>
      <c r="CE33" s="6"/>
      <c r="CF33" s="6"/>
      <c r="CG33" s="6"/>
      <c r="CH33" s="6"/>
      <c r="CI33" s="6"/>
      <c r="CJ33" s="6"/>
      <c r="CK33" s="6"/>
      <c r="CL33" s="6"/>
      <c r="CM33" s="6"/>
      <c r="CN33" s="6"/>
      <c r="CO33" s="6"/>
      <c r="CP33" s="6"/>
      <c r="CQ33" s="6"/>
      <c r="CR33" s="6"/>
      <c r="CS33" s="6"/>
      <c r="CT33" s="6"/>
      <c r="CU33" s="6"/>
      <c r="CV33" s="6"/>
      <c r="CW33" s="6"/>
      <c r="CX33" s="6"/>
      <c r="CY33" s="6"/>
      <c r="CZ33" s="6"/>
      <c r="DA33" s="6"/>
      <c r="DB33" s="6"/>
      <c r="DC33" s="6"/>
      <c r="DD33" s="6"/>
      <c r="DE33" s="6"/>
      <c r="DF33" s="6"/>
      <c r="DG33" s="6"/>
      <c r="DH33" s="6"/>
      <c r="DI33" s="6"/>
      <c r="DJ33" s="6"/>
      <c r="DK33" s="6"/>
      <c r="DL33" s="6"/>
      <c r="DM33" s="6"/>
      <c r="DN33" s="6"/>
      <c r="DO33" s="6"/>
      <c r="DP33" s="6"/>
      <c r="DQ33" s="6"/>
      <c r="DR33" s="6"/>
      <c r="DS33" s="6"/>
      <c r="DT33" s="6"/>
      <c r="DU33" s="7"/>
    </row>
    <row r="34" spans="2:125">
      <c r="B34" s="5"/>
      <c r="C34" s="6"/>
      <c r="D34" s="6"/>
      <c r="E34" s="7"/>
      <c r="M34">
        <v>629</v>
      </c>
      <c r="N34">
        <v>64</v>
      </c>
      <c r="O34">
        <v>1</v>
      </c>
      <c r="P34">
        <v>1</v>
      </c>
      <c r="Q34">
        <v>0</v>
      </c>
      <c r="R34">
        <v>0</v>
      </c>
      <c r="S34" t="s">
        <v>12</v>
      </c>
      <c r="T34">
        <v>0</v>
      </c>
      <c r="U34">
        <v>0</v>
      </c>
      <c r="V34" t="s">
        <v>13</v>
      </c>
      <c r="W34">
        <v>0</v>
      </c>
      <c r="X34">
        <v>0</v>
      </c>
      <c r="Y34">
        <v>0</v>
      </c>
      <c r="Z34">
        <v>3832</v>
      </c>
      <c r="AA34">
        <v>9</v>
      </c>
      <c r="AO34">
        <f t="shared" si="0"/>
        <v>1111.2704617862935</v>
      </c>
      <c r="AP34">
        <f t="shared" si="1"/>
        <v>2720.7295382137063</v>
      </c>
      <c r="AW34">
        <f t="shared" si="2"/>
        <v>4776.6822920922095</v>
      </c>
      <c r="AX34">
        <f t="shared" si="3"/>
        <v>2868.6822920922095</v>
      </c>
      <c r="BL34" t="s">
        <v>63</v>
      </c>
      <c r="BP34" s="5">
        <v>1409</v>
      </c>
      <c r="BQ34" s="5">
        <v>1</v>
      </c>
      <c r="BR34" s="5">
        <v>0</v>
      </c>
      <c r="BS34" s="6">
        <v>1</v>
      </c>
      <c r="BT34" s="6">
        <v>0</v>
      </c>
      <c r="BU34" s="6">
        <v>0</v>
      </c>
      <c r="BV34" s="6">
        <v>0</v>
      </c>
      <c r="BW34" s="6">
        <v>0</v>
      </c>
      <c r="BX34" s="6">
        <v>0</v>
      </c>
      <c r="BY34" s="6">
        <v>0</v>
      </c>
      <c r="BZ34" s="7">
        <v>13</v>
      </c>
      <c r="CA34" s="6"/>
      <c r="CB34" s="6" t="s">
        <v>82</v>
      </c>
      <c r="CC34" s="6"/>
      <c r="CD34" s="6"/>
      <c r="CE34" s="6"/>
      <c r="CF34" s="6"/>
      <c r="CG34" s="6"/>
      <c r="CH34" s="6"/>
      <c r="CI34" s="6"/>
      <c r="CJ34" s="6"/>
      <c r="CK34" s="6"/>
      <c r="CL34" s="6"/>
      <c r="CM34" s="6"/>
      <c r="CN34" s="6"/>
      <c r="CO34" s="6"/>
      <c r="CP34" s="6"/>
      <c r="CQ34" s="6"/>
      <c r="CR34" s="6"/>
      <c r="CS34" s="6"/>
      <c r="CT34" s="6"/>
      <c r="CU34" s="6"/>
      <c r="CV34" s="6"/>
      <c r="CW34" s="6"/>
      <c r="CX34" s="6"/>
      <c r="CY34" s="6"/>
      <c r="CZ34" s="6"/>
      <c r="DA34" s="6"/>
      <c r="DB34" s="6"/>
      <c r="DC34" s="6"/>
      <c r="DD34" s="6"/>
      <c r="DE34" s="6"/>
      <c r="DF34" s="6"/>
      <c r="DG34" s="6"/>
      <c r="DH34" s="6"/>
      <c r="DI34" s="6"/>
      <c r="DJ34" s="6"/>
      <c r="DK34" s="6"/>
      <c r="DL34" s="6"/>
      <c r="DM34" s="6"/>
      <c r="DN34" s="6"/>
      <c r="DO34" s="6"/>
      <c r="DP34" s="6"/>
      <c r="DQ34" s="6"/>
      <c r="DR34" s="6"/>
      <c r="DS34" s="6"/>
      <c r="DT34" s="6"/>
      <c r="DU34" s="7"/>
    </row>
    <row r="35" spans="2:125">
      <c r="B35" s="5"/>
      <c r="C35" s="6"/>
      <c r="D35" s="6"/>
      <c r="E35" s="7"/>
      <c r="M35">
        <v>123</v>
      </c>
      <c r="N35">
        <v>63</v>
      </c>
      <c r="O35">
        <v>2</v>
      </c>
      <c r="P35">
        <v>0</v>
      </c>
      <c r="Q35">
        <v>1</v>
      </c>
      <c r="R35">
        <v>0</v>
      </c>
      <c r="S35" t="s">
        <v>21</v>
      </c>
      <c r="T35">
        <v>0</v>
      </c>
      <c r="U35">
        <v>1</v>
      </c>
      <c r="V35" t="s">
        <v>26</v>
      </c>
      <c r="W35">
        <v>0</v>
      </c>
      <c r="X35">
        <v>0</v>
      </c>
      <c r="Y35">
        <v>1</v>
      </c>
      <c r="Z35">
        <v>781</v>
      </c>
      <c r="AA35">
        <v>10</v>
      </c>
      <c r="AO35">
        <f t="shared" si="0"/>
        <v>1237.9780767156951</v>
      </c>
      <c r="AP35">
        <f t="shared" si="1"/>
        <v>456.97807671569512</v>
      </c>
      <c r="AW35">
        <f t="shared" si="2"/>
        <v>2884.1705254846565</v>
      </c>
      <c r="AX35">
        <f t="shared" si="3"/>
        <v>1786.1705254846565</v>
      </c>
      <c r="BP35" s="5">
        <v>2384</v>
      </c>
      <c r="BQ35" s="5">
        <v>1</v>
      </c>
      <c r="BR35" s="5">
        <v>1</v>
      </c>
      <c r="BS35" s="6">
        <v>0</v>
      </c>
      <c r="BT35" s="6">
        <v>0</v>
      </c>
      <c r="BU35" s="6">
        <v>1</v>
      </c>
      <c r="BV35" s="6">
        <v>0</v>
      </c>
      <c r="BW35" s="6">
        <v>1</v>
      </c>
      <c r="BX35" s="6">
        <v>0</v>
      </c>
      <c r="BY35" s="6">
        <v>0</v>
      </c>
      <c r="BZ35" s="7">
        <v>24</v>
      </c>
      <c r="CA35" s="6"/>
      <c r="CB35" s="6"/>
      <c r="CC35" s="6"/>
      <c r="CD35" s="6"/>
      <c r="CE35" s="6"/>
      <c r="CF35" s="6"/>
      <c r="CG35" s="6"/>
      <c r="CH35" s="6"/>
      <c r="CI35" s="6"/>
      <c r="CJ35" s="6"/>
      <c r="CK35" s="6"/>
      <c r="CL35" s="6"/>
      <c r="CM35" s="6"/>
      <c r="CN35" s="6"/>
      <c r="CO35" s="6"/>
      <c r="CP35" s="6"/>
      <c r="CQ35" s="6"/>
      <c r="CR35" s="6"/>
      <c r="CS35" s="6"/>
      <c r="CT35" s="6"/>
      <c r="CU35" s="6"/>
      <c r="CV35" s="6"/>
      <c r="CW35" s="6"/>
      <c r="CX35" s="6"/>
      <c r="CY35" s="6"/>
      <c r="CZ35" s="6"/>
      <c r="DA35" s="6"/>
      <c r="DB35" s="6"/>
      <c r="DC35" s="6"/>
      <c r="DD35" s="6"/>
      <c r="DE35" s="6"/>
      <c r="DF35" s="6"/>
      <c r="DG35" s="6"/>
      <c r="DH35" s="6"/>
      <c r="DI35" s="6"/>
      <c r="DJ35" s="6"/>
      <c r="DK35" s="6"/>
      <c r="DL35" s="6"/>
      <c r="DM35" s="6"/>
      <c r="DN35" s="6"/>
      <c r="DO35" s="6"/>
      <c r="DP35" s="6"/>
      <c r="DQ35" s="6"/>
      <c r="DR35" s="6"/>
      <c r="DS35" s="6"/>
      <c r="DT35" s="6"/>
      <c r="DU35" s="7"/>
    </row>
    <row r="36" spans="2:125">
      <c r="B36" s="5"/>
      <c r="C36" s="6"/>
      <c r="D36" s="6"/>
      <c r="E36" s="7"/>
      <c r="M36">
        <v>283</v>
      </c>
      <c r="N36">
        <v>63</v>
      </c>
      <c r="O36">
        <v>2</v>
      </c>
      <c r="P36">
        <v>0</v>
      </c>
      <c r="Q36">
        <v>1</v>
      </c>
      <c r="R36">
        <v>0</v>
      </c>
      <c r="S36" t="s">
        <v>12</v>
      </c>
      <c r="T36">
        <v>0</v>
      </c>
      <c r="U36">
        <v>0</v>
      </c>
      <c r="V36" t="s">
        <v>13</v>
      </c>
      <c r="W36">
        <v>0</v>
      </c>
      <c r="X36">
        <v>0</v>
      </c>
      <c r="Y36">
        <v>0</v>
      </c>
      <c r="Z36">
        <v>1520</v>
      </c>
      <c r="AA36">
        <v>15</v>
      </c>
      <c r="AO36">
        <f t="shared" si="0"/>
        <v>1848.2684232406314</v>
      </c>
      <c r="AP36">
        <f t="shared" si="1"/>
        <v>328.26842324063136</v>
      </c>
      <c r="AW36">
        <f t="shared" si="2"/>
        <v>2622.4179461039512</v>
      </c>
      <c r="AX36">
        <f t="shared" si="3"/>
        <v>2051.4179461039512</v>
      </c>
      <c r="BP36" s="5">
        <v>3832</v>
      </c>
      <c r="BQ36" s="5">
        <v>1</v>
      </c>
      <c r="BR36" s="5">
        <v>1</v>
      </c>
      <c r="BS36" s="6">
        <v>0</v>
      </c>
      <c r="BT36" s="6">
        <v>0</v>
      </c>
      <c r="BU36" s="6">
        <v>0</v>
      </c>
      <c r="BV36" s="6">
        <v>0</v>
      </c>
      <c r="BW36" s="6">
        <v>0</v>
      </c>
      <c r="BX36" s="6">
        <v>0</v>
      </c>
      <c r="BY36" s="6">
        <v>0</v>
      </c>
      <c r="BZ36" s="7">
        <v>9</v>
      </c>
      <c r="CA36" s="6"/>
      <c r="CB36" s="6">
        <f t="array" ref="CB36:CK45">MINVERSE(CB22:CK31)</f>
        <v>0.37970881769122033</v>
      </c>
      <c r="CC36" s="6">
        <v>-0.31074166904125144</v>
      </c>
      <c r="CD36" s="6">
        <v>-0.27079566316111869</v>
      </c>
      <c r="CE36" s="6">
        <v>-0.22713932479403234</v>
      </c>
      <c r="CF36" s="6">
        <v>3.6707406597522703E-2</v>
      </c>
      <c r="CG36" s="6">
        <v>-2.4288436586638509E-2</v>
      </c>
      <c r="CH36" s="6">
        <v>-6.3640873045203036E-2</v>
      </c>
      <c r="CI36" s="6">
        <v>-7.7999875054706042E-2</v>
      </c>
      <c r="CJ36" s="6">
        <v>-0.19352102080468275</v>
      </c>
      <c r="CK36" s="6">
        <v>-3.4179194209952111E-3</v>
      </c>
      <c r="CL36" s="6"/>
      <c r="CM36" s="6"/>
      <c r="CN36" s="6"/>
      <c r="CO36" s="6"/>
      <c r="CP36" s="6"/>
      <c r="CQ36" s="6"/>
      <c r="CR36" s="6"/>
      <c r="CS36" s="6"/>
      <c r="CT36" s="6"/>
      <c r="CU36" s="6"/>
      <c r="CV36" s="6"/>
      <c r="CW36" s="6"/>
      <c r="CX36" s="6"/>
      <c r="CY36" s="6"/>
      <c r="CZ36" s="6"/>
      <c r="DA36" s="6"/>
      <c r="DB36" s="6"/>
      <c r="DC36" s="6"/>
      <c r="DD36" s="6"/>
      <c r="DE36" s="6"/>
      <c r="DF36" s="6"/>
      <c r="DG36" s="6"/>
      <c r="DH36" s="6"/>
      <c r="DI36" s="6"/>
      <c r="DJ36" s="6"/>
      <c r="DK36" s="6"/>
      <c r="DL36" s="6"/>
      <c r="DM36" s="6"/>
      <c r="DN36" s="6"/>
      <c r="DO36" s="6"/>
      <c r="DP36" s="6"/>
      <c r="DQ36" s="6"/>
      <c r="DR36" s="6"/>
      <c r="DS36" s="6"/>
      <c r="DT36" s="6"/>
      <c r="DU36" s="7"/>
    </row>
    <row r="37" spans="2:125">
      <c r="B37" s="5"/>
      <c r="C37" s="6"/>
      <c r="D37" s="6"/>
      <c r="E37" s="7"/>
      <c r="M37">
        <v>769</v>
      </c>
      <c r="N37">
        <v>63</v>
      </c>
      <c r="O37">
        <v>1</v>
      </c>
      <c r="P37">
        <v>1</v>
      </c>
      <c r="Q37">
        <v>0</v>
      </c>
      <c r="R37">
        <v>0</v>
      </c>
      <c r="S37" t="s">
        <v>12</v>
      </c>
      <c r="T37">
        <v>0</v>
      </c>
      <c r="U37">
        <v>0</v>
      </c>
      <c r="V37" t="s">
        <v>13</v>
      </c>
      <c r="W37">
        <v>0</v>
      </c>
      <c r="X37">
        <v>0</v>
      </c>
      <c r="Y37">
        <v>0</v>
      </c>
      <c r="Z37">
        <v>1655</v>
      </c>
      <c r="AA37">
        <v>12</v>
      </c>
      <c r="AO37">
        <f t="shared" si="0"/>
        <v>1478.922670589737</v>
      </c>
      <c r="AP37">
        <f t="shared" si="1"/>
        <v>176.07732941026302</v>
      </c>
      <c r="AW37">
        <f t="shared" si="2"/>
        <v>2642.3788491638397</v>
      </c>
      <c r="AX37">
        <f t="shared" si="3"/>
        <v>1712.3788491638397</v>
      </c>
      <c r="BP37" s="5">
        <v>781</v>
      </c>
      <c r="BQ37" s="5">
        <v>1</v>
      </c>
      <c r="BR37" s="5">
        <v>0</v>
      </c>
      <c r="BS37" s="6">
        <v>1</v>
      </c>
      <c r="BT37" s="6">
        <v>0</v>
      </c>
      <c r="BU37" s="6">
        <v>0</v>
      </c>
      <c r="BV37" s="6">
        <v>1</v>
      </c>
      <c r="BW37" s="6">
        <v>0</v>
      </c>
      <c r="BX37" s="6">
        <v>0</v>
      </c>
      <c r="BY37" s="6">
        <v>1</v>
      </c>
      <c r="BZ37" s="7">
        <v>10</v>
      </c>
      <c r="CA37" s="6"/>
      <c r="CB37" s="6">
        <v>-0.31074166904125139</v>
      </c>
      <c r="CC37" s="6">
        <v>0.41852842489469722</v>
      </c>
      <c r="CD37" s="6">
        <v>0.26248394366898681</v>
      </c>
      <c r="CE37" s="6">
        <v>0.22905723021990151</v>
      </c>
      <c r="CF37" s="6">
        <v>-0.10026549207842678</v>
      </c>
      <c r="CG37" s="6">
        <v>4.1870932087611196E-2</v>
      </c>
      <c r="CH37" s="6">
        <v>3.674345365427064E-2</v>
      </c>
      <c r="CI37" s="6">
        <v>1.3452115728473629E-2</v>
      </c>
      <c r="CJ37" s="6">
        <v>0.14775211194570498</v>
      </c>
      <c r="CK37" s="6">
        <v>1.3219860399668077E-3</v>
      </c>
      <c r="CL37" s="6"/>
      <c r="CM37" s="6"/>
      <c r="CN37" s="6"/>
      <c r="CO37" s="6"/>
      <c r="CP37" s="6"/>
      <c r="CQ37" s="6"/>
      <c r="CR37" s="6"/>
      <c r="CS37" s="6"/>
      <c r="CT37" s="6"/>
      <c r="CU37" s="6"/>
      <c r="CV37" s="6"/>
      <c r="CW37" s="6"/>
      <c r="CX37" s="6"/>
      <c r="CY37" s="6"/>
      <c r="CZ37" s="6"/>
      <c r="DA37" s="6"/>
      <c r="DB37" s="6"/>
      <c r="DC37" s="6"/>
      <c r="DD37" s="6"/>
      <c r="DE37" s="6"/>
      <c r="DF37" s="6"/>
      <c r="DG37" s="6"/>
      <c r="DH37" s="6"/>
      <c r="DI37" s="6"/>
      <c r="DJ37" s="6"/>
      <c r="DK37" s="6"/>
      <c r="DL37" s="6"/>
      <c r="DM37" s="6"/>
      <c r="DN37" s="6"/>
      <c r="DO37" s="6"/>
      <c r="DP37" s="6"/>
      <c r="DQ37" s="6"/>
      <c r="DR37" s="6"/>
      <c r="DS37" s="6"/>
      <c r="DT37" s="6"/>
      <c r="DU37" s="7"/>
    </row>
    <row r="38" spans="2:125">
      <c r="B38" s="5"/>
      <c r="C38" s="6"/>
      <c r="D38" s="6"/>
      <c r="E38" s="7"/>
      <c r="M38">
        <v>465</v>
      </c>
      <c r="N38">
        <v>63</v>
      </c>
      <c r="O38">
        <v>2</v>
      </c>
      <c r="P38">
        <v>0</v>
      </c>
      <c r="Q38">
        <v>1</v>
      </c>
      <c r="R38">
        <v>0</v>
      </c>
      <c r="S38" t="s">
        <v>12</v>
      </c>
      <c r="T38">
        <v>0</v>
      </c>
      <c r="U38">
        <v>0</v>
      </c>
      <c r="V38" t="s">
        <v>14</v>
      </c>
      <c r="W38">
        <v>1</v>
      </c>
      <c r="X38">
        <v>0</v>
      </c>
      <c r="Y38">
        <v>0</v>
      </c>
      <c r="Z38">
        <v>2924</v>
      </c>
      <c r="AA38">
        <v>24</v>
      </c>
      <c r="AO38">
        <f t="shared" si="0"/>
        <v>2953.0725654249604</v>
      </c>
      <c r="AP38">
        <f t="shared" si="1"/>
        <v>29.07256542496043</v>
      </c>
      <c r="AW38">
        <f t="shared" si="2"/>
        <v>4058.4653774966387</v>
      </c>
      <c r="AX38">
        <f t="shared" si="3"/>
        <v>664.46537749663867</v>
      </c>
      <c r="AZ38" s="49">
        <v>11</v>
      </c>
      <c r="BA38" s="2"/>
      <c r="BB38" s="2"/>
      <c r="BC38" s="2"/>
      <c r="BD38" s="2"/>
      <c r="BE38" s="2"/>
      <c r="BF38" s="2"/>
      <c r="BG38" s="2"/>
      <c r="BH38" s="2"/>
      <c r="BI38" s="2"/>
      <c r="BJ38" s="2"/>
      <c r="BK38" s="2"/>
      <c r="BL38" s="2"/>
      <c r="BM38" s="4"/>
      <c r="BP38" s="5">
        <v>1520</v>
      </c>
      <c r="BQ38" s="5">
        <v>1</v>
      </c>
      <c r="BR38" s="5">
        <v>0</v>
      </c>
      <c r="BS38" s="6">
        <v>1</v>
      </c>
      <c r="BT38" s="6">
        <v>0</v>
      </c>
      <c r="BU38" s="6">
        <v>0</v>
      </c>
      <c r="BV38" s="6">
        <v>0</v>
      </c>
      <c r="BW38" s="6">
        <v>0</v>
      </c>
      <c r="BX38" s="6">
        <v>0</v>
      </c>
      <c r="BY38" s="6">
        <v>0</v>
      </c>
      <c r="BZ38" s="7">
        <v>15</v>
      </c>
      <c r="CA38" s="6"/>
      <c r="CB38" s="6">
        <v>-0.27079566316111869</v>
      </c>
      <c r="CC38" s="6">
        <v>0.26248394366898681</v>
      </c>
      <c r="CD38" s="6">
        <v>0.29695231847220321</v>
      </c>
      <c r="CE38" s="6">
        <v>0.23059669156308951</v>
      </c>
      <c r="CF38" s="6">
        <v>-2.3022555655546891E-2</v>
      </c>
      <c r="CG38" s="6">
        <v>1.5605441264298468E-2</v>
      </c>
      <c r="CH38" s="6">
        <v>1.023213519646104E-2</v>
      </c>
      <c r="CI38" s="6">
        <v>1.7121833641521058E-2</v>
      </c>
      <c r="CJ38" s="6">
        <v>0.12369907119273917</v>
      </c>
      <c r="CK38" s="6">
        <v>5.1080129844186884E-4</v>
      </c>
      <c r="CL38" s="6"/>
      <c r="CM38" s="6"/>
      <c r="CN38" s="6"/>
      <c r="CO38" s="6"/>
      <c r="CP38" s="6"/>
      <c r="CQ38" s="6"/>
      <c r="CR38" s="6"/>
      <c r="CS38" s="6"/>
      <c r="CT38" s="6"/>
      <c r="CU38" s="6"/>
      <c r="CV38" s="6"/>
      <c r="CW38" s="6"/>
      <c r="CX38" s="6"/>
      <c r="CY38" s="6"/>
      <c r="CZ38" s="6"/>
      <c r="DA38" s="6"/>
      <c r="DB38" s="6"/>
      <c r="DC38" s="6"/>
      <c r="DD38" s="6"/>
      <c r="DE38" s="6"/>
      <c r="DF38" s="6"/>
      <c r="DG38" s="6"/>
      <c r="DH38" s="6"/>
      <c r="DI38" s="6"/>
      <c r="DJ38" s="6"/>
      <c r="DK38" s="6"/>
      <c r="DL38" s="6"/>
      <c r="DM38" s="6"/>
      <c r="DN38" s="6"/>
      <c r="DO38" s="6"/>
      <c r="DP38" s="6"/>
      <c r="DQ38" s="6"/>
      <c r="DR38" s="6"/>
      <c r="DS38" s="6"/>
      <c r="DT38" s="6"/>
      <c r="DU38" s="7"/>
    </row>
    <row r="39" spans="2:125">
      <c r="B39" s="8"/>
      <c r="C39" s="9"/>
      <c r="D39" s="9"/>
      <c r="E39" s="10"/>
      <c r="M39">
        <v>838</v>
      </c>
      <c r="N39">
        <v>63</v>
      </c>
      <c r="O39">
        <v>2</v>
      </c>
      <c r="P39">
        <v>0</v>
      </c>
      <c r="Q39">
        <v>1</v>
      </c>
      <c r="R39">
        <v>0</v>
      </c>
      <c r="S39" t="s">
        <v>12</v>
      </c>
      <c r="T39">
        <v>0</v>
      </c>
      <c r="U39">
        <v>0</v>
      </c>
      <c r="V39" t="s">
        <v>14</v>
      </c>
      <c r="W39">
        <v>1</v>
      </c>
      <c r="X39">
        <v>0</v>
      </c>
      <c r="Y39">
        <v>0</v>
      </c>
      <c r="Z39">
        <v>2957</v>
      </c>
      <c r="AA39">
        <v>24</v>
      </c>
      <c r="AO39">
        <f t="shared" si="0"/>
        <v>2953.0725654249604</v>
      </c>
      <c r="AP39">
        <f t="shared" si="1"/>
        <v>3.9274345750395696</v>
      </c>
      <c r="AW39">
        <f t="shared" si="2"/>
        <v>2817.325217537224</v>
      </c>
      <c r="AX39">
        <f t="shared" si="3"/>
        <v>217.32521753722403</v>
      </c>
      <c r="AZ39" s="5"/>
      <c r="BA39" s="6"/>
      <c r="BB39" s="6" t="s">
        <v>93</v>
      </c>
      <c r="BC39" s="6"/>
      <c r="BD39" s="6"/>
      <c r="BE39" s="6"/>
      <c r="BF39" s="6"/>
      <c r="BG39" s="6"/>
      <c r="BH39" s="6"/>
      <c r="BI39" s="6"/>
      <c r="BJ39" s="6"/>
      <c r="BK39" s="6"/>
      <c r="BL39" s="6"/>
      <c r="BM39" s="7"/>
      <c r="BP39" s="5">
        <v>1655</v>
      </c>
      <c r="BQ39" s="5">
        <v>1</v>
      </c>
      <c r="BR39" s="5">
        <v>1</v>
      </c>
      <c r="BS39" s="6">
        <v>0</v>
      </c>
      <c r="BT39" s="6">
        <v>0</v>
      </c>
      <c r="BU39" s="6">
        <v>0</v>
      </c>
      <c r="BV39" s="6">
        <v>0</v>
      </c>
      <c r="BW39" s="6">
        <v>0</v>
      </c>
      <c r="BX39" s="6">
        <v>0</v>
      </c>
      <c r="BY39" s="6">
        <v>0</v>
      </c>
      <c r="BZ39" s="7">
        <v>12</v>
      </c>
      <c r="CA39" s="6"/>
      <c r="CB39" s="6">
        <v>-0.22713932479403229</v>
      </c>
      <c r="CC39" s="6">
        <v>0.22905723021990154</v>
      </c>
      <c r="CD39" s="6">
        <v>0.23059669156308951</v>
      </c>
      <c r="CE39" s="6">
        <v>0.32847882551738045</v>
      </c>
      <c r="CF39" s="6">
        <v>1.7645387492996477E-3</v>
      </c>
      <c r="CG39" s="6">
        <v>-2.6699868368453721E-2</v>
      </c>
      <c r="CH39" s="6">
        <v>-1.2908789297841132E-2</v>
      </c>
      <c r="CI39" s="6">
        <v>-7.3134520944741366E-3</v>
      </c>
      <c r="CJ39" s="6">
        <v>9.8963014801911525E-2</v>
      </c>
      <c r="CK39" s="6">
        <v>1.2119757974000879E-4</v>
      </c>
      <c r="CL39" s="6"/>
      <c r="CM39" s="6"/>
      <c r="CN39" s="6"/>
      <c r="CO39" s="6"/>
      <c r="CP39" s="6"/>
      <c r="CQ39" s="6"/>
      <c r="CR39" s="6"/>
      <c r="CS39" s="6"/>
      <c r="CT39" s="6"/>
      <c r="CU39" s="6"/>
      <c r="CV39" s="6"/>
      <c r="CW39" s="6"/>
      <c r="CX39" s="6"/>
      <c r="CY39" s="6"/>
      <c r="CZ39" s="6"/>
      <c r="DA39" s="6"/>
      <c r="DB39" s="6"/>
      <c r="DC39" s="6"/>
      <c r="DD39" s="6"/>
      <c r="DE39" s="6"/>
      <c r="DF39" s="6"/>
      <c r="DG39" s="6"/>
      <c r="DH39" s="6"/>
      <c r="DI39" s="6"/>
      <c r="DJ39" s="6"/>
      <c r="DK39" s="6"/>
      <c r="DL39" s="6"/>
      <c r="DM39" s="6"/>
      <c r="DN39" s="6"/>
      <c r="DO39" s="6"/>
      <c r="DP39" s="6"/>
      <c r="DQ39" s="6"/>
      <c r="DR39" s="6"/>
      <c r="DS39" s="6"/>
      <c r="DT39" s="6"/>
      <c r="DU39" s="7"/>
    </row>
    <row r="40" spans="2:125">
      <c r="M40">
        <v>715</v>
      </c>
      <c r="N40">
        <v>63</v>
      </c>
      <c r="O40">
        <v>2</v>
      </c>
      <c r="P40">
        <v>0</v>
      </c>
      <c r="Q40">
        <v>1</v>
      </c>
      <c r="R40">
        <v>0</v>
      </c>
      <c r="S40" t="s">
        <v>12</v>
      </c>
      <c r="T40">
        <v>0</v>
      </c>
      <c r="U40">
        <v>0</v>
      </c>
      <c r="V40" t="s">
        <v>13</v>
      </c>
      <c r="W40">
        <v>0</v>
      </c>
      <c r="X40">
        <v>0</v>
      </c>
      <c r="Y40">
        <v>0</v>
      </c>
      <c r="Z40">
        <v>7596</v>
      </c>
      <c r="AA40">
        <v>30</v>
      </c>
      <c r="AO40">
        <f t="shared" si="0"/>
        <v>3686.5294672578489</v>
      </c>
      <c r="AP40">
        <f t="shared" si="1"/>
        <v>3909.4705327421511</v>
      </c>
      <c r="AW40">
        <f t="shared" si="2"/>
        <v>403.40524980581472</v>
      </c>
      <c r="AX40">
        <f t="shared" si="3"/>
        <v>349.59475019418528</v>
      </c>
      <c r="AZ40" s="5"/>
      <c r="BA40" s="40" t="s">
        <v>54</v>
      </c>
      <c r="BB40">
        <v>1.6936335638383924</v>
      </c>
      <c r="BC40" s="6"/>
      <c r="BD40" s="6"/>
      <c r="BE40" s="6"/>
      <c r="BF40" s="6"/>
      <c r="BG40" s="6"/>
      <c r="BH40" s="6"/>
      <c r="BI40" s="6"/>
      <c r="BJ40" s="6"/>
      <c r="BK40" s="6"/>
      <c r="BL40" s="6"/>
      <c r="BM40" s="7"/>
      <c r="BP40" s="5">
        <v>2924</v>
      </c>
      <c r="BQ40" s="5">
        <v>1</v>
      </c>
      <c r="BR40" s="5">
        <v>0</v>
      </c>
      <c r="BS40" s="6">
        <v>1</v>
      </c>
      <c r="BT40" s="6">
        <v>0</v>
      </c>
      <c r="BU40" s="6">
        <v>0</v>
      </c>
      <c r="BV40" s="6">
        <v>0</v>
      </c>
      <c r="BW40" s="6">
        <v>1</v>
      </c>
      <c r="BX40" s="6">
        <v>0</v>
      </c>
      <c r="BY40" s="6">
        <v>0</v>
      </c>
      <c r="BZ40" s="7">
        <v>24</v>
      </c>
      <c r="CA40" s="6"/>
      <c r="CB40" s="6">
        <v>3.670740659752271E-2</v>
      </c>
      <c r="CC40" s="6">
        <v>-0.10026549207842679</v>
      </c>
      <c r="CD40" s="6">
        <v>-2.3022555655546891E-2</v>
      </c>
      <c r="CE40" s="6">
        <v>1.7645387492996553E-3</v>
      </c>
      <c r="CF40" s="6">
        <v>0.41697877939899042</v>
      </c>
      <c r="CG40" s="6">
        <v>1.9319837762185408E-2</v>
      </c>
      <c r="CH40" s="6">
        <v>-2.84597596198123E-2</v>
      </c>
      <c r="CI40" s="6">
        <v>-2.8214751889070282E-2</v>
      </c>
      <c r="CJ40" s="6">
        <v>-2.2448974479200988E-2</v>
      </c>
      <c r="CK40" s="6">
        <v>-1.2830239153691465E-3</v>
      </c>
      <c r="CL40" s="6"/>
      <c r="CM40" s="6"/>
      <c r="CN40" s="6"/>
      <c r="CO40" s="6"/>
      <c r="CP40" s="6"/>
      <c r="CQ40" s="6"/>
      <c r="CR40" s="6"/>
      <c r="CS40" s="6"/>
      <c r="CT40" s="6"/>
      <c r="CU40" s="6"/>
      <c r="CV40" s="6"/>
      <c r="CW40" s="6"/>
      <c r="CX40" s="6"/>
      <c r="CY40" s="6"/>
      <c r="CZ40" s="6"/>
      <c r="DA40" s="6"/>
      <c r="DB40" s="6"/>
      <c r="DC40" s="6"/>
      <c r="DD40" s="6"/>
      <c r="DE40" s="6"/>
      <c r="DF40" s="6"/>
      <c r="DG40" s="6"/>
      <c r="DH40" s="6"/>
      <c r="DI40" s="6"/>
      <c r="DJ40" s="6"/>
      <c r="DK40" s="6"/>
      <c r="DL40" s="6"/>
      <c r="DM40" s="6"/>
      <c r="DN40" s="6"/>
      <c r="DO40" s="6"/>
      <c r="DP40" s="6"/>
      <c r="DQ40" s="6"/>
      <c r="DR40" s="6"/>
      <c r="DS40" s="6"/>
      <c r="DT40" s="6"/>
      <c r="DU40" s="7"/>
    </row>
    <row r="41" spans="2:125">
      <c r="M41">
        <v>373</v>
      </c>
      <c r="N41">
        <v>63</v>
      </c>
      <c r="O41">
        <v>3</v>
      </c>
      <c r="P41">
        <v>0</v>
      </c>
      <c r="Q41">
        <v>0</v>
      </c>
      <c r="R41">
        <v>1</v>
      </c>
      <c r="S41" t="s">
        <v>21</v>
      </c>
      <c r="T41">
        <v>0</v>
      </c>
      <c r="U41">
        <v>1</v>
      </c>
      <c r="V41" t="s">
        <v>13</v>
      </c>
      <c r="W41">
        <v>0</v>
      </c>
      <c r="X41">
        <v>0</v>
      </c>
      <c r="Y41">
        <v>0</v>
      </c>
      <c r="Z41">
        <v>13756</v>
      </c>
      <c r="AA41">
        <v>60</v>
      </c>
      <c r="AO41">
        <f t="shared" si="0"/>
        <v>7363.5135386804759</v>
      </c>
      <c r="AP41">
        <f t="shared" si="1"/>
        <v>6392.4864613195241</v>
      </c>
      <c r="AW41">
        <f t="shared" si="2"/>
        <v>2483.1447484875898</v>
      </c>
      <c r="AX41">
        <f t="shared" si="3"/>
        <v>1119.1447484875898</v>
      </c>
      <c r="AZ41" s="5"/>
      <c r="BA41" s="41" t="s">
        <v>18</v>
      </c>
      <c r="BB41">
        <v>1.847486601946531</v>
      </c>
      <c r="BC41" s="6"/>
      <c r="BD41" s="6"/>
      <c r="BE41" s="6"/>
      <c r="BF41" s="6"/>
      <c r="BG41" s="6"/>
      <c r="BH41" s="6"/>
      <c r="BI41" s="6"/>
      <c r="BJ41" s="6"/>
      <c r="BK41" s="6"/>
      <c r="BL41" s="6"/>
      <c r="BM41" s="7"/>
      <c r="BP41" s="5">
        <v>2957</v>
      </c>
      <c r="BQ41" s="5">
        <v>1</v>
      </c>
      <c r="BR41" s="5">
        <v>0</v>
      </c>
      <c r="BS41" s="6">
        <v>1</v>
      </c>
      <c r="BT41" s="6">
        <v>0</v>
      </c>
      <c r="BU41" s="6">
        <v>0</v>
      </c>
      <c r="BV41" s="6">
        <v>0</v>
      </c>
      <c r="BW41" s="6">
        <v>1</v>
      </c>
      <c r="BX41" s="6">
        <v>0</v>
      </c>
      <c r="BY41" s="6">
        <v>0</v>
      </c>
      <c r="BZ41" s="7">
        <v>24</v>
      </c>
      <c r="CA41" s="6"/>
      <c r="CB41" s="6">
        <v>-2.4288436586638502E-2</v>
      </c>
      <c r="CC41" s="6">
        <v>4.187093208761121E-2</v>
      </c>
      <c r="CD41" s="6">
        <v>1.5605441264298489E-2</v>
      </c>
      <c r="CE41" s="6">
        <v>-2.6699868368453717E-2</v>
      </c>
      <c r="CF41" s="6">
        <v>1.9319837762185415E-2</v>
      </c>
      <c r="CG41" s="6">
        <v>0.15319251851578541</v>
      </c>
      <c r="CH41" s="6">
        <v>-2.070527445087819E-3</v>
      </c>
      <c r="CI41" s="6">
        <v>-3.7234211254819009E-2</v>
      </c>
      <c r="CJ41" s="6">
        <v>-3.9145594167267872E-2</v>
      </c>
      <c r="CK41" s="6">
        <v>-7.1645667089293374E-4</v>
      </c>
      <c r="CL41" s="6"/>
      <c r="CM41" s="6"/>
      <c r="CN41" s="6"/>
      <c r="CO41" s="6"/>
      <c r="CP41" s="6"/>
      <c r="CQ41" s="6"/>
      <c r="CR41" s="6"/>
      <c r="CS41" s="6"/>
      <c r="CT41" s="6"/>
      <c r="CU41" s="6"/>
      <c r="CV41" s="6"/>
      <c r="CW41" s="6"/>
      <c r="CX41" s="6"/>
      <c r="CY41" s="6"/>
      <c r="CZ41" s="6"/>
      <c r="DA41" s="6"/>
      <c r="DB41" s="6"/>
      <c r="DC41" s="6"/>
      <c r="DD41" s="6"/>
      <c r="DE41" s="6"/>
      <c r="DF41" s="6"/>
      <c r="DG41" s="6"/>
      <c r="DH41" s="6"/>
      <c r="DI41" s="6"/>
      <c r="DJ41" s="6"/>
      <c r="DK41" s="6"/>
      <c r="DL41" s="6"/>
      <c r="DM41" s="6"/>
      <c r="DN41" s="6"/>
      <c r="DO41" s="6"/>
      <c r="DP41" s="6"/>
      <c r="DQ41" s="6"/>
      <c r="DR41" s="6"/>
      <c r="DS41" s="6"/>
      <c r="DT41" s="6"/>
      <c r="DU41" s="7"/>
    </row>
    <row r="42" spans="2:125">
      <c r="M42">
        <v>29</v>
      </c>
      <c r="N42">
        <v>63</v>
      </c>
      <c r="O42">
        <v>2</v>
      </c>
      <c r="P42">
        <v>0</v>
      </c>
      <c r="Q42">
        <v>1</v>
      </c>
      <c r="R42">
        <v>0</v>
      </c>
      <c r="S42" t="s">
        <v>12</v>
      </c>
      <c r="T42">
        <v>0</v>
      </c>
      <c r="U42">
        <v>0</v>
      </c>
      <c r="V42" t="s">
        <v>14</v>
      </c>
      <c r="W42">
        <v>1</v>
      </c>
      <c r="X42">
        <v>0</v>
      </c>
      <c r="Y42">
        <v>0</v>
      </c>
      <c r="Z42">
        <v>6836</v>
      </c>
      <c r="AA42">
        <v>60</v>
      </c>
      <c r="AO42">
        <f t="shared" si="0"/>
        <v>7364.899071066282</v>
      </c>
      <c r="AP42">
        <f t="shared" si="1"/>
        <v>528.89907106628198</v>
      </c>
      <c r="AW42">
        <f t="shared" si="2"/>
        <v>2721.9958995019642</v>
      </c>
      <c r="AX42">
        <f t="shared" si="3"/>
        <v>1312.9958995019642</v>
      </c>
      <c r="AZ42" s="5"/>
      <c r="BA42" s="41" t="s">
        <v>26</v>
      </c>
      <c r="BB42" s="27">
        <v>0.61580827960209583</v>
      </c>
      <c r="BC42" s="6"/>
      <c r="BD42" s="6"/>
      <c r="BE42" s="6"/>
      <c r="BF42" s="6"/>
      <c r="BG42" s="6"/>
      <c r="BH42" s="6"/>
      <c r="BI42" s="6"/>
      <c r="BJ42" s="6"/>
      <c r="BK42" s="6"/>
      <c r="BL42" s="6"/>
      <c r="BM42" s="7"/>
      <c r="BP42" s="5">
        <v>7596</v>
      </c>
      <c r="BQ42" s="5">
        <v>1</v>
      </c>
      <c r="BR42" s="5">
        <v>0</v>
      </c>
      <c r="BS42" s="6">
        <v>1</v>
      </c>
      <c r="BT42" s="6">
        <v>0</v>
      </c>
      <c r="BU42" s="6">
        <v>0</v>
      </c>
      <c r="BV42" s="6">
        <v>0</v>
      </c>
      <c r="BW42" s="6">
        <v>0</v>
      </c>
      <c r="BX42" s="6">
        <v>0</v>
      </c>
      <c r="BY42" s="6">
        <v>0</v>
      </c>
      <c r="BZ42" s="7">
        <v>30</v>
      </c>
      <c r="CA42" s="6"/>
      <c r="CB42" s="6">
        <v>-6.3640873045202939E-2</v>
      </c>
      <c r="CC42" s="6">
        <v>3.6743453654270578E-2</v>
      </c>
      <c r="CD42" s="6">
        <v>1.0232135196460967E-2</v>
      </c>
      <c r="CE42" s="6">
        <v>-1.2908789297841203E-2</v>
      </c>
      <c r="CF42" s="6">
        <v>-2.8459759619812279E-2</v>
      </c>
      <c r="CG42" s="6">
        <v>-2.0705274450878021E-3</v>
      </c>
      <c r="CH42" s="6">
        <v>0.15631279262672995</v>
      </c>
      <c r="CI42" s="6">
        <v>6.5503195604474526E-2</v>
      </c>
      <c r="CJ42" s="6">
        <v>7.2073561003359113E-2</v>
      </c>
      <c r="CK42" s="6">
        <v>-4.6401798001842828E-4</v>
      </c>
      <c r="CL42" s="6"/>
      <c r="CM42" s="6"/>
      <c r="CN42" s="6"/>
      <c r="CO42" s="6"/>
      <c r="CP42" s="6"/>
      <c r="CQ42" s="6"/>
      <c r="CR42" s="6"/>
      <c r="CS42" s="6"/>
      <c r="CT42" s="6"/>
      <c r="CU42" s="6"/>
      <c r="CV42" s="6"/>
      <c r="CW42" s="6"/>
      <c r="CX42" s="6"/>
      <c r="CY42" s="6"/>
      <c r="CZ42" s="6"/>
      <c r="DA42" s="6"/>
      <c r="DB42" s="6"/>
      <c r="DC42" s="6"/>
      <c r="DD42" s="6"/>
      <c r="DE42" s="6"/>
      <c r="DF42" s="6"/>
      <c r="DG42" s="6"/>
      <c r="DH42" s="6"/>
      <c r="DI42" s="6"/>
      <c r="DJ42" s="6"/>
      <c r="DK42" s="6"/>
      <c r="DL42" s="6"/>
      <c r="DM42" s="6"/>
      <c r="DN42" s="6"/>
      <c r="DO42" s="6"/>
      <c r="DP42" s="6"/>
      <c r="DQ42" s="6"/>
      <c r="DR42" s="6"/>
      <c r="DS42" s="6"/>
      <c r="DT42" s="6"/>
      <c r="DU42" s="7"/>
    </row>
    <row r="43" spans="2:125">
      <c r="M43">
        <v>487</v>
      </c>
      <c r="N43">
        <v>62</v>
      </c>
      <c r="O43">
        <v>2</v>
      </c>
      <c r="P43">
        <v>0</v>
      </c>
      <c r="Q43">
        <v>1</v>
      </c>
      <c r="R43">
        <v>0</v>
      </c>
      <c r="S43" t="s">
        <v>21</v>
      </c>
      <c r="T43">
        <v>0</v>
      </c>
      <c r="U43">
        <v>1</v>
      </c>
      <c r="V43" t="s">
        <v>13</v>
      </c>
      <c r="W43">
        <v>0</v>
      </c>
      <c r="X43">
        <v>0</v>
      </c>
      <c r="Y43">
        <v>0</v>
      </c>
      <c r="Z43">
        <v>3757</v>
      </c>
      <c r="AA43">
        <v>24</v>
      </c>
      <c r="AO43">
        <f t="shared" si="0"/>
        <v>2953.072576185496</v>
      </c>
      <c r="AP43">
        <f t="shared" si="1"/>
        <v>803.92742381450398</v>
      </c>
      <c r="AW43">
        <f t="shared" si="2"/>
        <v>4247.7431593179335</v>
      </c>
      <c r="AX43">
        <f t="shared" si="3"/>
        <v>1863.7431593179335</v>
      </c>
      <c r="AZ43" s="5"/>
      <c r="BA43" s="41" t="s">
        <v>94</v>
      </c>
      <c r="BB43" s="27">
        <v>122.5507362678145</v>
      </c>
      <c r="BC43" s="6"/>
      <c r="BD43" s="6"/>
      <c r="BE43" s="6"/>
      <c r="BF43" s="6"/>
      <c r="BG43" s="6"/>
      <c r="BH43" s="6"/>
      <c r="BI43" s="6"/>
      <c r="BJ43" s="6"/>
      <c r="BK43" s="6"/>
      <c r="BL43" s="6"/>
      <c r="BM43" s="7"/>
      <c r="BP43" s="5">
        <v>13756</v>
      </c>
      <c r="BQ43" s="5">
        <v>1</v>
      </c>
      <c r="BR43" s="5">
        <v>0</v>
      </c>
      <c r="BS43" s="6">
        <v>0</v>
      </c>
      <c r="BT43" s="6">
        <v>1</v>
      </c>
      <c r="BU43" s="6">
        <v>0</v>
      </c>
      <c r="BV43" s="6">
        <v>1</v>
      </c>
      <c r="BW43" s="6">
        <v>0</v>
      </c>
      <c r="BX43" s="6">
        <v>0</v>
      </c>
      <c r="BY43" s="6">
        <v>0</v>
      </c>
      <c r="BZ43" s="7">
        <v>60</v>
      </c>
      <c r="CA43" s="6"/>
      <c r="CB43" s="6">
        <v>-7.7999875054705986E-2</v>
      </c>
      <c r="CC43" s="6">
        <v>1.3452115728473591E-2</v>
      </c>
      <c r="CD43" s="6">
        <v>1.712183364152102E-2</v>
      </c>
      <c r="CE43" s="6">
        <v>-7.3134520944741739E-3</v>
      </c>
      <c r="CF43" s="6">
        <v>-2.8214751889070272E-2</v>
      </c>
      <c r="CG43" s="6">
        <v>-3.7234211254819002E-2</v>
      </c>
      <c r="CH43" s="6">
        <v>6.550319560447454E-2</v>
      </c>
      <c r="CI43" s="6">
        <v>0.16122795915098562</v>
      </c>
      <c r="CJ43" s="6">
        <v>8.314335221325371E-2</v>
      </c>
      <c r="CK43" s="6">
        <v>7.6010572980000554E-4</v>
      </c>
      <c r="CL43" s="6"/>
      <c r="CM43" s="6"/>
      <c r="CN43" s="6"/>
      <c r="CO43" s="6"/>
      <c r="CP43" s="6"/>
      <c r="CQ43" s="6"/>
      <c r="CR43" s="6"/>
      <c r="CS43" s="6"/>
      <c r="CT43" s="6"/>
      <c r="CU43" s="6"/>
      <c r="CV43" s="6"/>
      <c r="CW43" s="6"/>
      <c r="CX43" s="6"/>
      <c r="CY43" s="6"/>
      <c r="CZ43" s="6"/>
      <c r="DA43" s="6"/>
      <c r="DB43" s="6"/>
      <c r="DC43" s="6"/>
      <c r="DD43" s="6"/>
      <c r="DE43" s="6"/>
      <c r="DF43" s="6"/>
      <c r="DG43" s="6"/>
      <c r="DH43" s="6"/>
      <c r="DI43" s="6"/>
      <c r="DJ43" s="6"/>
      <c r="DK43" s="6"/>
      <c r="DL43" s="6"/>
      <c r="DM43" s="6"/>
      <c r="DN43" s="6"/>
      <c r="DO43" s="6"/>
      <c r="DP43" s="6"/>
      <c r="DQ43" s="6"/>
      <c r="DR43" s="6"/>
      <c r="DS43" s="6"/>
      <c r="DT43" s="6"/>
      <c r="DU43" s="7"/>
    </row>
    <row r="44" spans="2:125">
      <c r="M44">
        <v>816</v>
      </c>
      <c r="N44">
        <v>62</v>
      </c>
      <c r="O44">
        <v>2</v>
      </c>
      <c r="P44">
        <v>0</v>
      </c>
      <c r="Q44">
        <v>1</v>
      </c>
      <c r="R44">
        <v>0</v>
      </c>
      <c r="S44" t="s">
        <v>12</v>
      </c>
      <c r="T44">
        <v>0</v>
      </c>
      <c r="U44">
        <v>0</v>
      </c>
      <c r="V44" t="s">
        <v>13</v>
      </c>
      <c r="W44">
        <v>0</v>
      </c>
      <c r="X44">
        <v>0</v>
      </c>
      <c r="Y44">
        <v>0</v>
      </c>
      <c r="Z44">
        <v>1338</v>
      </c>
      <c r="AA44">
        <v>6</v>
      </c>
      <c r="AO44">
        <f t="shared" si="0"/>
        <v>745.31179683030098</v>
      </c>
      <c r="AP44">
        <f t="shared" si="1"/>
        <v>592.68820316969902</v>
      </c>
      <c r="AW44">
        <f t="shared" si="2"/>
        <v>2229.9611379368994</v>
      </c>
      <c r="AX44">
        <f t="shared" si="3"/>
        <v>1602.0388620631006</v>
      </c>
      <c r="AZ44" s="5"/>
      <c r="BA44" s="6"/>
      <c r="BB44" s="6"/>
      <c r="BC44" s="6"/>
      <c r="BD44" s="6"/>
      <c r="BE44" s="6"/>
      <c r="BF44" s="6"/>
      <c r="BG44" s="6"/>
      <c r="BH44" s="6"/>
      <c r="BI44" s="6"/>
      <c r="BJ44" s="6"/>
      <c r="BK44" s="6"/>
      <c r="BL44" s="6"/>
      <c r="BM44" s="7"/>
      <c r="BP44" s="5">
        <v>6836</v>
      </c>
      <c r="BQ44" s="5">
        <v>1</v>
      </c>
      <c r="BR44" s="5">
        <v>0</v>
      </c>
      <c r="BS44" s="6">
        <v>1</v>
      </c>
      <c r="BT44" s="6">
        <v>0</v>
      </c>
      <c r="BU44" s="6">
        <v>0</v>
      </c>
      <c r="BV44" s="6">
        <v>0</v>
      </c>
      <c r="BW44" s="6">
        <v>1</v>
      </c>
      <c r="BX44" s="6">
        <v>0</v>
      </c>
      <c r="BY44" s="6">
        <v>0</v>
      </c>
      <c r="BZ44" s="7">
        <v>60</v>
      </c>
      <c r="CA44" s="6"/>
      <c r="CB44" s="6">
        <v>-0.19352102080468273</v>
      </c>
      <c r="CC44" s="6">
        <v>0.14775211194570498</v>
      </c>
      <c r="CD44" s="6">
        <v>0.12369907119273915</v>
      </c>
      <c r="CE44" s="6">
        <v>9.8963014801911525E-2</v>
      </c>
      <c r="CF44" s="6">
        <v>-2.2448974479200967E-2</v>
      </c>
      <c r="CG44" s="6">
        <v>-3.9145594167267858E-2</v>
      </c>
      <c r="CH44" s="6">
        <v>7.2073561003359168E-2</v>
      </c>
      <c r="CI44" s="6">
        <v>8.314335221325371E-2</v>
      </c>
      <c r="CJ44" s="6">
        <v>0.39051398250889385</v>
      </c>
      <c r="CK44" s="6">
        <v>1.1665044055696658E-3</v>
      </c>
      <c r="CL44" s="6"/>
      <c r="CM44" s="6"/>
      <c r="CN44" s="6"/>
      <c r="CO44" s="6"/>
      <c r="CP44" s="6"/>
      <c r="CQ44" s="6"/>
      <c r="CR44" s="6"/>
      <c r="CS44" s="6"/>
      <c r="CT44" s="6"/>
      <c r="CU44" s="6"/>
      <c r="CV44" s="6"/>
      <c r="CW44" s="6"/>
      <c r="CX44" s="6"/>
      <c r="CY44" s="6"/>
      <c r="CZ44" s="6"/>
      <c r="DA44" s="6"/>
      <c r="DB44" s="6"/>
      <c r="DC44" s="6"/>
      <c r="DD44" s="6"/>
      <c r="DE44" s="6"/>
      <c r="DF44" s="6"/>
      <c r="DG44" s="6"/>
      <c r="DH44" s="6"/>
      <c r="DI44" s="6"/>
      <c r="DJ44" s="6"/>
      <c r="DK44" s="6"/>
      <c r="DL44" s="6"/>
      <c r="DM44" s="6"/>
      <c r="DN44" s="6"/>
      <c r="DO44" s="6"/>
      <c r="DP44" s="6"/>
      <c r="DQ44" s="6"/>
      <c r="DR44" s="6"/>
      <c r="DS44" s="6"/>
      <c r="DT44" s="6"/>
      <c r="DU44" s="7"/>
    </row>
    <row r="45" spans="2:125">
      <c r="M45">
        <v>96</v>
      </c>
      <c r="N45">
        <v>61</v>
      </c>
      <c r="O45">
        <v>2</v>
      </c>
      <c r="P45">
        <v>0</v>
      </c>
      <c r="Q45">
        <v>1</v>
      </c>
      <c r="R45">
        <v>0</v>
      </c>
      <c r="S45" t="s">
        <v>12</v>
      </c>
      <c r="T45">
        <v>0</v>
      </c>
      <c r="U45">
        <v>0</v>
      </c>
      <c r="V45" t="s">
        <v>13</v>
      </c>
      <c r="W45">
        <v>0</v>
      </c>
      <c r="X45">
        <v>0</v>
      </c>
      <c r="Y45">
        <v>0</v>
      </c>
      <c r="Z45">
        <v>2012</v>
      </c>
      <c r="AA45">
        <v>12</v>
      </c>
      <c r="AO45">
        <f t="shared" si="0"/>
        <v>1480.6162144371879</v>
      </c>
      <c r="AP45">
        <f t="shared" si="1"/>
        <v>531.38378556281214</v>
      </c>
      <c r="AW45">
        <f t="shared" si="2"/>
        <v>585.37716081584176</v>
      </c>
      <c r="AX45">
        <f t="shared" si="3"/>
        <v>195.62283918415824</v>
      </c>
      <c r="AZ45" s="5"/>
      <c r="BA45" s="6"/>
      <c r="BB45" s="6"/>
      <c r="BC45" s="6"/>
      <c r="BD45" s="6"/>
      <c r="BE45" s="6"/>
      <c r="BF45" s="6"/>
      <c r="BG45" s="6"/>
      <c r="BH45" s="6"/>
      <c r="BI45" s="6"/>
      <c r="BJ45" s="6"/>
      <c r="BK45" s="6"/>
      <c r="BL45" s="6"/>
      <c r="BM45" s="7"/>
      <c r="BP45" s="5">
        <v>3757</v>
      </c>
      <c r="BQ45" s="5">
        <v>1</v>
      </c>
      <c r="BR45" s="5">
        <v>0</v>
      </c>
      <c r="BS45" s="6">
        <v>1</v>
      </c>
      <c r="BT45" s="6">
        <v>0</v>
      </c>
      <c r="BU45" s="6">
        <v>0</v>
      </c>
      <c r="BV45" s="6">
        <v>1</v>
      </c>
      <c r="BW45" s="6">
        <v>0</v>
      </c>
      <c r="BX45" s="6">
        <v>0</v>
      </c>
      <c r="BY45" s="6">
        <v>0</v>
      </c>
      <c r="BZ45" s="7">
        <v>24</v>
      </c>
      <c r="CA45" s="6"/>
      <c r="CB45" s="6">
        <v>-3.4179194209952176E-3</v>
      </c>
      <c r="CC45" s="6">
        <v>1.3219860399668131E-3</v>
      </c>
      <c r="CD45" s="6">
        <v>5.1080129844187252E-4</v>
      </c>
      <c r="CE45" s="6">
        <v>1.2119757974001152E-4</v>
      </c>
      <c r="CF45" s="6">
        <v>-1.2830239153691467E-3</v>
      </c>
      <c r="CG45" s="6">
        <v>-7.1645667089293276E-4</v>
      </c>
      <c r="CH45" s="6">
        <v>-4.6401798001842551E-4</v>
      </c>
      <c r="CI45" s="6">
        <v>7.6010572980000793E-4</v>
      </c>
      <c r="CJ45" s="6">
        <v>1.166504405569671E-3</v>
      </c>
      <c r="CK45" s="6">
        <v>1.6907887112596839E-4</v>
      </c>
      <c r="CL45" s="6"/>
      <c r="CM45" s="6"/>
      <c r="CN45" s="6"/>
      <c r="CO45" s="6"/>
      <c r="CP45" s="6"/>
      <c r="CQ45" s="6"/>
      <c r="CR45" s="6"/>
      <c r="CS45" s="6"/>
      <c r="CT45" s="6"/>
      <c r="CU45" s="6"/>
      <c r="CV45" s="6"/>
      <c r="CW45" s="6"/>
      <c r="CX45" s="6"/>
      <c r="CY45" s="6"/>
      <c r="CZ45" s="6"/>
      <c r="DA45" s="6"/>
      <c r="DB45" s="6"/>
      <c r="DC45" s="6"/>
      <c r="DD45" s="6"/>
      <c r="DE45" s="6"/>
      <c r="DF45" s="6"/>
      <c r="DG45" s="6"/>
      <c r="DH45" s="6"/>
      <c r="DI45" s="6"/>
      <c r="DJ45" s="6"/>
      <c r="DK45" s="6"/>
      <c r="DL45" s="6"/>
      <c r="DM45" s="6"/>
      <c r="DN45" s="6"/>
      <c r="DO45" s="6"/>
      <c r="DP45" s="6"/>
      <c r="DQ45" s="6"/>
      <c r="DR45" s="6"/>
      <c r="DS45" s="6"/>
      <c r="DT45" s="6"/>
      <c r="DU45" s="7"/>
    </row>
    <row r="46" spans="2:125">
      <c r="M46">
        <v>360</v>
      </c>
      <c r="N46">
        <v>61</v>
      </c>
      <c r="O46">
        <v>2</v>
      </c>
      <c r="P46">
        <v>0</v>
      </c>
      <c r="Q46">
        <v>1</v>
      </c>
      <c r="R46">
        <v>0</v>
      </c>
      <c r="S46" t="s">
        <v>21</v>
      </c>
      <c r="T46">
        <v>0</v>
      </c>
      <c r="U46">
        <v>1</v>
      </c>
      <c r="V46" t="s">
        <v>18</v>
      </c>
      <c r="W46">
        <v>0</v>
      </c>
      <c r="X46">
        <v>1</v>
      </c>
      <c r="Y46">
        <v>0</v>
      </c>
      <c r="Z46">
        <v>1239</v>
      </c>
      <c r="AA46">
        <v>18</v>
      </c>
      <c r="AO46">
        <f t="shared" si="0"/>
        <v>2219.6156451805555</v>
      </c>
      <c r="AP46">
        <f t="shared" si="1"/>
        <v>980.61564518055548</v>
      </c>
      <c r="AW46">
        <f t="shared" si="2"/>
        <v>2881.2300001782132</v>
      </c>
      <c r="AX46">
        <f t="shared" si="3"/>
        <v>1361.2300001782132</v>
      </c>
      <c r="AZ46" s="5"/>
      <c r="BA46" s="45" t="s">
        <v>1</v>
      </c>
      <c r="BB46" s="44" t="s">
        <v>54</v>
      </c>
      <c r="BC46" s="42" t="s">
        <v>95</v>
      </c>
      <c r="BD46" s="42" t="s">
        <v>96</v>
      </c>
      <c r="BE46" s="6" t="s">
        <v>35</v>
      </c>
      <c r="BF46" s="6" t="s">
        <v>36</v>
      </c>
      <c r="BG46" s="45" t="s">
        <v>4</v>
      </c>
      <c r="BH46" s="6" t="s">
        <v>5</v>
      </c>
      <c r="BI46" s="45" t="s">
        <v>6</v>
      </c>
      <c r="BJ46" s="6" t="s">
        <v>7</v>
      </c>
      <c r="BK46" s="42" t="s">
        <v>8</v>
      </c>
      <c r="BL46" s="6" t="s">
        <v>9</v>
      </c>
      <c r="BM46" s="7" t="s">
        <v>10</v>
      </c>
      <c r="BP46" s="5">
        <v>1338</v>
      </c>
      <c r="BQ46" s="5">
        <v>1</v>
      </c>
      <c r="BR46" s="5">
        <v>0</v>
      </c>
      <c r="BS46" s="6">
        <v>1</v>
      </c>
      <c r="BT46" s="6">
        <v>0</v>
      </c>
      <c r="BU46" s="6">
        <v>0</v>
      </c>
      <c r="BV46" s="6">
        <v>0</v>
      </c>
      <c r="BW46" s="6">
        <v>0</v>
      </c>
      <c r="BX46" s="6">
        <v>0</v>
      </c>
      <c r="BY46" s="6">
        <v>0</v>
      </c>
      <c r="BZ46" s="7">
        <v>6</v>
      </c>
      <c r="CA46" s="6"/>
      <c r="CB46" s="6"/>
      <c r="CC46" s="6"/>
      <c r="CD46" s="6"/>
      <c r="CE46" s="6"/>
      <c r="CF46" s="6"/>
      <c r="CG46" s="6"/>
      <c r="CH46" s="6"/>
      <c r="CI46" s="6"/>
      <c r="CJ46" s="6"/>
      <c r="CK46" s="6"/>
      <c r="CL46" s="6"/>
      <c r="CM46" s="6"/>
      <c r="CN46" s="6"/>
      <c r="CO46" s="6"/>
      <c r="CP46" s="6"/>
      <c r="CQ46" s="6"/>
      <c r="CR46" s="6"/>
      <c r="CS46" s="6"/>
      <c r="CT46" s="6"/>
      <c r="CU46" s="6"/>
      <c r="CV46" s="6"/>
      <c r="CW46" s="6"/>
      <c r="CX46" s="6"/>
      <c r="CY46" s="6"/>
      <c r="CZ46" s="6"/>
      <c r="DA46" s="6"/>
      <c r="DB46" s="6"/>
      <c r="DC46" s="6"/>
      <c r="DD46" s="6"/>
      <c r="DE46" s="6"/>
      <c r="DF46" s="6"/>
      <c r="DG46" s="6"/>
      <c r="DH46" s="6"/>
      <c r="DI46" s="6"/>
      <c r="DJ46" s="6"/>
      <c r="DK46" s="6"/>
      <c r="DL46" s="6"/>
      <c r="DM46" s="6"/>
      <c r="DN46" s="6"/>
      <c r="DO46" s="6"/>
      <c r="DP46" s="6"/>
      <c r="DQ46" s="6"/>
      <c r="DR46" s="6"/>
      <c r="DS46" s="6"/>
      <c r="DT46" s="6"/>
      <c r="DU46" s="7"/>
    </row>
    <row r="47" spans="2:125">
      <c r="M47">
        <v>544</v>
      </c>
      <c r="N47">
        <v>61</v>
      </c>
      <c r="O47">
        <v>1</v>
      </c>
      <c r="P47">
        <v>1</v>
      </c>
      <c r="Q47">
        <v>0</v>
      </c>
      <c r="R47">
        <v>0</v>
      </c>
      <c r="S47" t="s">
        <v>12</v>
      </c>
      <c r="T47">
        <v>0</v>
      </c>
      <c r="U47">
        <v>0</v>
      </c>
      <c r="V47" t="s">
        <v>13</v>
      </c>
      <c r="W47">
        <v>0</v>
      </c>
      <c r="X47">
        <v>0</v>
      </c>
      <c r="Y47">
        <v>0</v>
      </c>
      <c r="Z47">
        <v>1255</v>
      </c>
      <c r="AA47">
        <v>12</v>
      </c>
      <c r="AO47">
        <f t="shared" si="0"/>
        <v>1478.922670589737</v>
      </c>
      <c r="AP47">
        <f t="shared" si="1"/>
        <v>223.92267058973698</v>
      </c>
      <c r="AW47">
        <f t="shared" si="2"/>
        <v>2468.8122889512733</v>
      </c>
      <c r="AX47">
        <f t="shared" si="3"/>
        <v>813.81228895127333</v>
      </c>
      <c r="AZ47" s="5"/>
      <c r="BA47" s="6">
        <v>20</v>
      </c>
      <c r="BB47" s="6">
        <v>0</v>
      </c>
      <c r="BC47" s="6">
        <v>1</v>
      </c>
      <c r="BD47" s="6">
        <v>1</v>
      </c>
      <c r="BE47" s="6">
        <v>0</v>
      </c>
      <c r="BF47" s="6">
        <v>0</v>
      </c>
      <c r="BG47" s="6" t="s">
        <v>12</v>
      </c>
      <c r="BH47" s="6" t="s">
        <v>26</v>
      </c>
      <c r="BI47" s="6" t="s">
        <v>18</v>
      </c>
      <c r="BJ47" s="6">
        <v>1577</v>
      </c>
      <c r="BK47" s="6">
        <v>11</v>
      </c>
      <c r="BL47" s="6" t="s">
        <v>22</v>
      </c>
      <c r="BM47" s="7" t="s">
        <v>16</v>
      </c>
      <c r="BP47" s="5">
        <v>2012</v>
      </c>
      <c r="BQ47" s="5">
        <v>1</v>
      </c>
      <c r="BR47" s="5">
        <v>0</v>
      </c>
      <c r="BS47" s="6">
        <v>1</v>
      </c>
      <c r="BT47" s="6">
        <v>0</v>
      </c>
      <c r="BU47" s="6">
        <v>0</v>
      </c>
      <c r="BV47" s="6">
        <v>0</v>
      </c>
      <c r="BW47" s="6">
        <v>0</v>
      </c>
      <c r="BX47" s="6">
        <v>0</v>
      </c>
      <c r="BY47" s="6">
        <v>0</v>
      </c>
      <c r="BZ47" s="7">
        <v>12</v>
      </c>
      <c r="CA47" s="6"/>
      <c r="CB47" s="6" t="s">
        <v>83</v>
      </c>
      <c r="CC47" s="6"/>
      <c r="CD47" s="6"/>
      <c r="CE47" s="6"/>
      <c r="CF47" s="6"/>
      <c r="CG47" s="6"/>
      <c r="CH47" s="6"/>
      <c r="CI47" s="6"/>
      <c r="CJ47" s="6"/>
      <c r="CK47" s="6"/>
      <c r="CL47" s="6"/>
      <c r="CM47" s="6"/>
      <c r="CN47" s="6"/>
      <c r="CO47" s="6"/>
      <c r="CP47" s="6"/>
      <c r="CQ47" s="6"/>
      <c r="CR47" s="6"/>
      <c r="CS47" s="6"/>
      <c r="CT47" s="6"/>
      <c r="CU47" s="6"/>
      <c r="CV47" s="6"/>
      <c r="CW47" s="6"/>
      <c r="CX47" s="6"/>
      <c r="CY47" s="6"/>
      <c r="CZ47" s="6"/>
      <c r="DA47" s="6"/>
      <c r="DB47" s="6"/>
      <c r="DC47" s="6"/>
      <c r="DD47" s="6"/>
      <c r="DE47" s="6"/>
      <c r="DF47" s="6"/>
      <c r="DG47" s="6"/>
      <c r="DH47" s="6"/>
      <c r="DI47" s="6"/>
      <c r="DJ47" s="6"/>
      <c r="DK47" s="6"/>
      <c r="DL47" s="6"/>
      <c r="DM47" s="6"/>
      <c r="DN47" s="6"/>
      <c r="DO47" s="6"/>
      <c r="DP47" s="6"/>
      <c r="DQ47" s="6"/>
      <c r="DR47" s="6"/>
      <c r="DS47" s="6"/>
      <c r="DT47" s="6"/>
      <c r="DU47" s="7"/>
    </row>
    <row r="48" spans="2:125">
      <c r="M48">
        <v>8</v>
      </c>
      <c r="N48">
        <v>61</v>
      </c>
      <c r="O48">
        <v>1</v>
      </c>
      <c r="P48">
        <v>1</v>
      </c>
      <c r="Q48">
        <v>0</v>
      </c>
      <c r="R48">
        <v>0</v>
      </c>
      <c r="S48" t="s">
        <v>12</v>
      </c>
      <c r="T48">
        <v>0</v>
      </c>
      <c r="U48">
        <v>0</v>
      </c>
      <c r="V48" t="s">
        <v>13</v>
      </c>
      <c r="W48">
        <v>0</v>
      </c>
      <c r="X48">
        <v>0</v>
      </c>
      <c r="Y48">
        <v>0</v>
      </c>
      <c r="Z48">
        <v>3059</v>
      </c>
      <c r="AA48">
        <v>12</v>
      </c>
      <c r="AO48">
        <f t="shared" si="0"/>
        <v>1478.922670589737</v>
      </c>
      <c r="AP48">
        <f t="shared" si="1"/>
        <v>1580.077329410263</v>
      </c>
      <c r="AW48">
        <f t="shared" si="2"/>
        <v>2861.2690971183256</v>
      </c>
      <c r="AX48">
        <f t="shared" si="3"/>
        <v>62.73090288167441</v>
      </c>
      <c r="AZ48" s="5"/>
      <c r="BA48" s="6">
        <v>20</v>
      </c>
      <c r="BB48" s="6">
        <v>0</v>
      </c>
      <c r="BC48" s="6">
        <v>0</v>
      </c>
      <c r="BD48" s="6">
        <v>1</v>
      </c>
      <c r="BE48" s="6">
        <v>0</v>
      </c>
      <c r="BF48" s="6">
        <v>0</v>
      </c>
      <c r="BG48" s="6" t="s">
        <v>12</v>
      </c>
      <c r="BH48" s="6" t="s">
        <v>14</v>
      </c>
      <c r="BI48" s="6" t="s">
        <v>18</v>
      </c>
      <c r="BJ48" s="6">
        <v>1967</v>
      </c>
      <c r="BK48" s="6">
        <v>24</v>
      </c>
      <c r="BL48" s="6" t="s">
        <v>15</v>
      </c>
      <c r="BM48" s="7" t="s">
        <v>16</v>
      </c>
      <c r="BP48" s="5">
        <v>1239</v>
      </c>
      <c r="BQ48" s="5">
        <v>1</v>
      </c>
      <c r="BR48" s="5">
        <v>0</v>
      </c>
      <c r="BS48" s="6">
        <v>1</v>
      </c>
      <c r="BT48" s="6">
        <v>0</v>
      </c>
      <c r="BU48" s="6">
        <v>0</v>
      </c>
      <c r="BV48" s="6">
        <v>1</v>
      </c>
      <c r="BW48" s="6">
        <v>0</v>
      </c>
      <c r="BX48" s="6">
        <v>1</v>
      </c>
      <c r="BY48" s="6">
        <v>0</v>
      </c>
      <c r="BZ48" s="7">
        <v>18</v>
      </c>
      <c r="CA48" s="6"/>
      <c r="CB48" s="6"/>
      <c r="CC48" s="6">
        <f t="array" ref="CC48:DU57">MMULT(CB36:CK45,CB8:DT17)</f>
        <v>6.8421103326013685E-2</v>
      </c>
      <c r="CD48" s="6">
        <v>-1.7389882838538623E-2</v>
      </c>
      <c r="CE48" s="6">
        <v>1.951990646688654E-2</v>
      </c>
      <c r="CF48" s="6">
        <v>0.16568028036056631</v>
      </c>
      <c r="CG48" s="6">
        <v>5.1877551544992836E-2</v>
      </c>
      <c r="CH48" s="6">
        <v>7.0539426793302926E-2</v>
      </c>
      <c r="CI48" s="6">
        <v>1.6101987045891331E-2</v>
      </c>
      <c r="CJ48" s="6">
        <v>0.2227337953139524</v>
      </c>
      <c r="CK48" s="6">
        <v>8.4098011549710541E-2</v>
      </c>
      <c r="CL48" s="6">
        <v>6.8421103326013685E-2</v>
      </c>
      <c r="CM48" s="6">
        <v>4.3808343053525052E-2</v>
      </c>
      <c r="CN48" s="6">
        <v>-3.0609270102518196E-2</v>
      </c>
      <c r="CO48" s="6">
        <v>2.4764764958927338E-2</v>
      </c>
      <c r="CP48" s="6">
        <v>-3.9794001193694049E-2</v>
      </c>
      <c r="CQ48" s="6">
        <v>0.12088432724795656</v>
      </c>
      <c r="CR48" s="6">
        <v>2.362515021340391E-2</v>
      </c>
      <c r="CS48" s="6">
        <v>-5.0047759456679684E-2</v>
      </c>
      <c r="CT48" s="6">
        <v>-0.14348911053735108</v>
      </c>
      <c r="CU48" s="6">
        <v>0.31818626811330653</v>
      </c>
      <c r="CV48" s="6">
        <v>-2.6504026356000826E-2</v>
      </c>
      <c r="CW48" s="6">
        <v>6.7898121478159101E-2</v>
      </c>
      <c r="CX48" s="6">
        <v>0.17251532896421842</v>
      </c>
      <c r="CY48" s="6">
        <v>-4.0538704679653703E-2</v>
      </c>
      <c r="CZ48" s="6">
        <v>1.0405762949424333E-2</v>
      </c>
      <c r="DA48" s="6">
        <v>7.4733960320149534E-2</v>
      </c>
      <c r="DB48" s="6">
        <v>6.4480202057163899E-2</v>
      </c>
      <c r="DC48" s="6">
        <v>-3.9996383901596516E-2</v>
      </c>
      <c r="DD48" s="6">
        <v>3.8205873861011992E-2</v>
      </c>
      <c r="DE48" s="6">
        <v>-0.14307549707117173</v>
      </c>
      <c r="DF48" s="6">
        <v>5.7644363215173473E-2</v>
      </c>
      <c r="DG48" s="6">
        <v>2.7952115598026357E-2</v>
      </c>
      <c r="DH48" s="6">
        <v>-3.6757784618986461E-2</v>
      </c>
      <c r="DI48" s="6">
        <v>-3.6757784618986461E-2</v>
      </c>
      <c r="DJ48" s="6">
        <v>6.3755719002453054E-3</v>
      </c>
      <c r="DK48" s="6">
        <v>-7.6794108949163192E-2</v>
      </c>
      <c r="DL48" s="6">
        <v>-0.15980288377481405</v>
      </c>
      <c r="DM48" s="6">
        <v>2.5946518395780632E-3</v>
      </c>
      <c r="DN48" s="6">
        <v>8.8405638004130371E-2</v>
      </c>
      <c r="DO48" s="6">
        <v>6.7898121478159101E-2</v>
      </c>
      <c r="DP48" s="6">
        <v>-5.4897706689156708E-2</v>
      </c>
      <c r="DQ48" s="6">
        <v>2.7952115598026357E-2</v>
      </c>
      <c r="DR48" s="6">
        <v>2.7952115598026357E-2</v>
      </c>
      <c r="DS48" s="6">
        <v>-2.0355511839532568E-2</v>
      </c>
      <c r="DT48" s="6">
        <v>-7.2763917899984154E-2</v>
      </c>
      <c r="DU48" s="7">
        <v>-4.4101627648113886E-2</v>
      </c>
    </row>
    <row r="49" spans="1:125">
      <c r="M49">
        <v>449</v>
      </c>
      <c r="N49">
        <v>61</v>
      </c>
      <c r="O49">
        <v>2</v>
      </c>
      <c r="P49">
        <v>0</v>
      </c>
      <c r="Q49">
        <v>1</v>
      </c>
      <c r="R49">
        <v>0</v>
      </c>
      <c r="S49" t="s">
        <v>12</v>
      </c>
      <c r="T49">
        <v>0</v>
      </c>
      <c r="U49">
        <v>0</v>
      </c>
      <c r="V49" t="s">
        <v>18</v>
      </c>
      <c r="W49">
        <v>0</v>
      </c>
      <c r="X49">
        <v>1</v>
      </c>
      <c r="Y49">
        <v>0</v>
      </c>
      <c r="Z49">
        <v>1512</v>
      </c>
      <c r="AA49">
        <v>15</v>
      </c>
      <c r="AO49">
        <f t="shared" si="0"/>
        <v>1850.115909842578</v>
      </c>
      <c r="AP49">
        <f t="shared" si="1"/>
        <v>338.11590984257805</v>
      </c>
      <c r="AW49">
        <f t="shared" si="2"/>
        <v>2861.2690971183256</v>
      </c>
      <c r="AX49">
        <f t="shared" si="3"/>
        <v>95.73090288167441</v>
      </c>
      <c r="AZ49" s="5"/>
      <c r="BA49" s="6">
        <v>20</v>
      </c>
      <c r="BB49" s="6">
        <v>0</v>
      </c>
      <c r="BC49" s="6">
        <v>0</v>
      </c>
      <c r="BD49" s="6">
        <v>0</v>
      </c>
      <c r="BE49" s="6">
        <v>0</v>
      </c>
      <c r="BF49" s="6">
        <v>1</v>
      </c>
      <c r="BG49" s="6" t="s">
        <v>25</v>
      </c>
      <c r="BH49" s="6" t="s">
        <v>24</v>
      </c>
      <c r="BI49" s="6" t="s">
        <v>13</v>
      </c>
      <c r="BJ49" s="6">
        <v>2221</v>
      </c>
      <c r="BK49" s="6">
        <v>15</v>
      </c>
      <c r="BL49" s="6" t="s">
        <v>22</v>
      </c>
      <c r="BM49" s="7" t="s">
        <v>16</v>
      </c>
      <c r="BP49" s="5">
        <v>1255</v>
      </c>
      <c r="BQ49" s="5">
        <v>1</v>
      </c>
      <c r="BR49" s="5">
        <v>1</v>
      </c>
      <c r="BS49" s="6">
        <v>0</v>
      </c>
      <c r="BT49" s="6">
        <v>0</v>
      </c>
      <c r="BU49" s="6">
        <v>0</v>
      </c>
      <c r="BV49" s="6">
        <v>0</v>
      </c>
      <c r="BW49" s="6">
        <v>0</v>
      </c>
      <c r="BX49" s="6">
        <v>0</v>
      </c>
      <c r="BY49" s="6">
        <v>0</v>
      </c>
      <c r="BZ49" s="7">
        <v>12</v>
      </c>
      <c r="CA49" s="6"/>
      <c r="CB49" s="6"/>
      <c r="CC49" s="6">
        <v>-3.7009068927278385E-2</v>
      </c>
      <c r="CD49" s="6">
        <v>2.8657611879735347E-2</v>
      </c>
      <c r="CE49" s="6">
        <v>-1.446351664556378E-2</v>
      </c>
      <c r="CF49" s="6">
        <v>-0.15505764085574555</v>
      </c>
      <c r="CG49" s="6">
        <v>0.11439668605327986</v>
      </c>
      <c r="CH49" s="6">
        <v>-4.9956773862146489E-2</v>
      </c>
      <c r="CI49" s="6">
        <v>-1.3141530605596974E-2</v>
      </c>
      <c r="CJ49" s="6">
        <v>-0.23426684458569763</v>
      </c>
      <c r="CK49" s="6">
        <v>-0.12472746873128882</v>
      </c>
      <c r="CL49" s="6">
        <v>-3.7009068927278385E-2</v>
      </c>
      <c r="CM49" s="6">
        <v>-5.6334448733174974E-2</v>
      </c>
      <c r="CN49" s="6">
        <v>-1.1009860924388413E-2</v>
      </c>
      <c r="CO49" s="6">
        <v>-3.5823554781930951E-3</v>
      </c>
      <c r="CP49" s="6">
        <v>0.13313674594162073</v>
      </c>
      <c r="CQ49" s="6">
        <v>-0.1052547925283335</v>
      </c>
      <c r="CR49" s="6">
        <v>1.2793779400133654E-2</v>
      </c>
      <c r="CS49" s="6">
        <v>0.13710270406152114</v>
      </c>
      <c r="CT49" s="6">
        <v>0.10572725432335933</v>
      </c>
      <c r="CU49" s="6">
        <v>-0.28694592032184885</v>
      </c>
      <c r="CV49" s="6">
        <v>1.6247435121309019E-2</v>
      </c>
      <c r="CW49" s="6">
        <v>-3.2393892892662889E-2</v>
      </c>
      <c r="CX49" s="6">
        <v>-0.21847480170837486</v>
      </c>
      <c r="CY49" s="6">
        <v>5.415240908901979E-2</v>
      </c>
      <c r="CZ49" s="6">
        <v>-2.6873693403990106E-2</v>
      </c>
      <c r="DA49" s="6">
        <v>-3.5037864972596505E-2</v>
      </c>
      <c r="DB49" s="6">
        <v>-3.107190685269608E-2</v>
      </c>
      <c r="DC49" s="6">
        <v>7.5992382388493068E-2</v>
      </c>
      <c r="DD49" s="6">
        <v>0.1196846302131471</v>
      </c>
      <c r="DE49" s="6">
        <v>0.15458517906071967</v>
      </c>
      <c r="DF49" s="6">
        <v>-2.8427934772762467E-2</v>
      </c>
      <c r="DG49" s="6">
        <v>0.12365058833304751</v>
      </c>
      <c r="DH49" s="6">
        <v>2.0213393241209444E-2</v>
      </c>
      <c r="DI49" s="6">
        <v>2.0213393241209444E-2</v>
      </c>
      <c r="DJ49" s="6">
        <v>-8.5981441732603525E-3</v>
      </c>
      <c r="DK49" s="6">
        <v>3.9505655664269779E-2</v>
      </c>
      <c r="DL49" s="6">
        <v>6.7804890680014523E-2</v>
      </c>
      <c r="DM49" s="6">
        <v>2.534087167455E-2</v>
      </c>
      <c r="DN49" s="6">
        <v>-4.0325809132463739E-2</v>
      </c>
      <c r="DO49" s="6">
        <v>-3.2393892892662889E-2</v>
      </c>
      <c r="DP49" s="6">
        <v>3.0861071163222783E-2</v>
      </c>
      <c r="DQ49" s="6">
        <v>0.12365058833304751</v>
      </c>
      <c r="DR49" s="6">
        <v>0.12365058833304751</v>
      </c>
      <c r="DS49" s="6">
        <v>-1.4975819044288838E-2</v>
      </c>
      <c r="DT49" s="6">
        <v>2.1230106433540029E-2</v>
      </c>
      <c r="DU49" s="7">
        <v>4.8735086342795636E-2</v>
      </c>
    </row>
    <row r="50" spans="1:125">
      <c r="M50">
        <v>62</v>
      </c>
      <c r="N50">
        <v>61</v>
      </c>
      <c r="O50">
        <v>3</v>
      </c>
      <c r="P50">
        <v>0</v>
      </c>
      <c r="Q50">
        <v>0</v>
      </c>
      <c r="R50">
        <v>1</v>
      </c>
      <c r="S50" t="s">
        <v>21</v>
      </c>
      <c r="T50">
        <v>0</v>
      </c>
      <c r="U50">
        <v>1</v>
      </c>
      <c r="V50" t="s">
        <v>18</v>
      </c>
      <c r="W50">
        <v>0</v>
      </c>
      <c r="X50">
        <v>1</v>
      </c>
      <c r="Y50">
        <v>0</v>
      </c>
      <c r="Z50">
        <v>1953</v>
      </c>
      <c r="AA50">
        <v>36</v>
      </c>
      <c r="AO50">
        <f t="shared" si="0"/>
        <v>4424.1433548548748</v>
      </c>
      <c r="AP50">
        <f t="shared" si="1"/>
        <v>2471.1433548548748</v>
      </c>
      <c r="AW50">
        <f t="shared" si="2"/>
        <v>4075.4857552500835</v>
      </c>
      <c r="AX50">
        <f t="shared" si="3"/>
        <v>3520.5142447499165</v>
      </c>
      <c r="AZ50" s="5"/>
      <c r="BA50" s="6">
        <v>20</v>
      </c>
      <c r="BB50" s="6">
        <v>0</v>
      </c>
      <c r="BC50" s="14">
        <v>1</v>
      </c>
      <c r="BD50" s="14">
        <v>0</v>
      </c>
      <c r="BE50" s="6">
        <v>0</v>
      </c>
      <c r="BF50" s="6">
        <v>1</v>
      </c>
      <c r="BG50" s="6" t="s">
        <v>25</v>
      </c>
      <c r="BH50" s="6" t="s">
        <v>26</v>
      </c>
      <c r="BI50" s="6" t="s">
        <v>13</v>
      </c>
      <c r="BJ50" s="6">
        <v>3186</v>
      </c>
      <c r="BK50" s="6">
        <v>15</v>
      </c>
      <c r="BL50" s="6" t="s">
        <v>23</v>
      </c>
      <c r="BM50" s="7" t="s">
        <v>16</v>
      </c>
      <c r="BP50" s="5">
        <v>3059</v>
      </c>
      <c r="BQ50" s="5">
        <v>1</v>
      </c>
      <c r="BR50" s="5">
        <v>1</v>
      </c>
      <c r="BS50" s="6">
        <v>0</v>
      </c>
      <c r="BT50" s="6">
        <v>0</v>
      </c>
      <c r="BU50" s="6">
        <v>0</v>
      </c>
      <c r="BV50" s="6">
        <v>0</v>
      </c>
      <c r="BW50" s="6">
        <v>0</v>
      </c>
      <c r="BX50" s="6">
        <v>0</v>
      </c>
      <c r="BY50" s="6">
        <v>0</v>
      </c>
      <c r="BZ50" s="7">
        <v>12</v>
      </c>
      <c r="CA50" s="6"/>
      <c r="CB50" s="6"/>
      <c r="CC50" s="6">
        <v>-2.690202861091693E-2</v>
      </c>
      <c r="CD50" s="6">
        <v>-2.10216397466482E-3</v>
      </c>
      <c r="CE50" s="6">
        <v>-2.874485006232835E-3</v>
      </c>
      <c r="CF50" s="6">
        <v>-0.14403178417772833</v>
      </c>
      <c r="CG50" s="6">
        <v>-5.7577129999225422E-3</v>
      </c>
      <c r="CH50" s="6">
        <v>-2.793974043542433E-2</v>
      </c>
      <c r="CI50" s="6">
        <v>-2.3636837077909657E-3</v>
      </c>
      <c r="CJ50" s="6">
        <v>-0.22989556748022927</v>
      </c>
      <c r="CK50" s="6">
        <v>1.2328523027491267E-2</v>
      </c>
      <c r="CL50" s="6">
        <v>-2.690202861091693E-2</v>
      </c>
      <c r="CM50" s="6">
        <v>-1.8479926270531306E-2</v>
      </c>
      <c r="CN50" s="6">
        <v>5.2472912324559223E-2</v>
      </c>
      <c r="CO50" s="6">
        <v>3.9453598298196772E-2</v>
      </c>
      <c r="CP50" s="6">
        <v>1.3407325835365991E-2</v>
      </c>
      <c r="CQ50" s="6">
        <v>-0.12536153512277864</v>
      </c>
      <c r="CR50" s="6">
        <v>-8.231779555967246E-3</v>
      </c>
      <c r="CS50" s="6">
        <v>1.4939729730691598E-2</v>
      </c>
      <c r="CT50" s="6">
        <v>9.8824138547966053E-2</v>
      </c>
      <c r="CU50" s="6">
        <v>-0.26160123978916505</v>
      </c>
      <c r="CV50" s="6">
        <v>4.71156177748248E-2</v>
      </c>
      <c r="CW50" s="6">
        <v>3.2286270892386948E-2</v>
      </c>
      <c r="CX50" s="6">
        <v>-0.23910987343009915</v>
      </c>
      <c r="CY50" s="6">
        <v>6.1188655143797663E-2</v>
      </c>
      <c r="CZ50" s="6">
        <v>4.6343296743256795E-2</v>
      </c>
      <c r="DA50" s="6">
        <v>3.1264668295503208E-2</v>
      </c>
      <c r="DB50" s="6">
        <v>3.2797072190828815E-2</v>
      </c>
      <c r="DC50" s="6">
        <v>-8.8429087886128903E-3</v>
      </c>
      <c r="DD50" s="6">
        <v>-3.7145078061550669E-3</v>
      </c>
      <c r="DE50" s="6">
        <v>0.17056918075254082</v>
      </c>
      <c r="DF50" s="6">
        <v>3.3818674787712555E-2</v>
      </c>
      <c r="DG50" s="6">
        <v>-2.1821039108294599E-3</v>
      </c>
      <c r="DH50" s="6">
        <v>4.8648021670150407E-2</v>
      </c>
      <c r="DI50" s="6">
        <v>4.8648021670150407E-2</v>
      </c>
      <c r="DJ50" s="6">
        <v>4.148069426434059E-2</v>
      </c>
      <c r="DK50" s="6">
        <v>6.0545475727814199E-3</v>
      </c>
      <c r="DL50" s="6">
        <v>6.703686841405769E-2</v>
      </c>
      <c r="DM50" s="6">
        <v>5.4021327737987845E-2</v>
      </c>
      <c r="DN50" s="6">
        <v>2.9221463101735734E-2</v>
      </c>
      <c r="DO50" s="6">
        <v>3.2286270892386948E-2</v>
      </c>
      <c r="DP50" s="6">
        <v>6.8078353588857693E-2</v>
      </c>
      <c r="DQ50" s="6">
        <v>-2.1821039108294599E-3</v>
      </c>
      <c r="DR50" s="6">
        <v>-2.1821039108294599E-3</v>
      </c>
      <c r="DS50" s="6">
        <v>5.0940508429233616E-2</v>
      </c>
      <c r="DT50" s="6">
        <v>1.0917150051697622E-2</v>
      </c>
      <c r="DU50" s="7">
        <v>-3.4856142388784775E-3</v>
      </c>
    </row>
    <row r="51" spans="1:125">
      <c r="M51">
        <v>237</v>
      </c>
      <c r="N51">
        <v>61</v>
      </c>
      <c r="O51">
        <v>1</v>
      </c>
      <c r="P51">
        <v>1</v>
      </c>
      <c r="Q51">
        <v>0</v>
      </c>
      <c r="R51">
        <v>0</v>
      </c>
      <c r="S51" t="s">
        <v>25</v>
      </c>
      <c r="T51">
        <v>1</v>
      </c>
      <c r="U51">
        <v>0</v>
      </c>
      <c r="V51" t="s">
        <v>18</v>
      </c>
      <c r="W51">
        <v>0</v>
      </c>
      <c r="X51">
        <v>1</v>
      </c>
      <c r="Y51">
        <v>0</v>
      </c>
      <c r="Z51">
        <v>2767</v>
      </c>
      <c r="AA51">
        <v>21</v>
      </c>
      <c r="AO51">
        <f t="shared" si="0"/>
        <v>2584.1886714707375</v>
      </c>
      <c r="AP51">
        <f t="shared" si="1"/>
        <v>182.81132852926248</v>
      </c>
      <c r="AW51">
        <f t="shared" si="2"/>
        <v>9930.4782348029912</v>
      </c>
      <c r="AX51">
        <f t="shared" si="3"/>
        <v>3825.5217651970088</v>
      </c>
      <c r="AZ51" s="5"/>
      <c r="BA51" s="6">
        <v>20</v>
      </c>
      <c r="BB51" s="6">
        <v>0</v>
      </c>
      <c r="BC51" s="14">
        <v>0</v>
      </c>
      <c r="BD51" s="14">
        <v>0</v>
      </c>
      <c r="BE51" s="6">
        <v>0</v>
      </c>
      <c r="BF51" s="6">
        <v>1</v>
      </c>
      <c r="BG51" s="6" t="s">
        <v>25</v>
      </c>
      <c r="BH51" s="6" t="s">
        <v>13</v>
      </c>
      <c r="BI51" s="6" t="s">
        <v>13</v>
      </c>
      <c r="BJ51" s="6">
        <v>4675</v>
      </c>
      <c r="BK51" s="6">
        <v>12</v>
      </c>
      <c r="BL51" s="6" t="s">
        <v>23</v>
      </c>
      <c r="BM51" s="7" t="s">
        <v>16</v>
      </c>
      <c r="BP51" s="5">
        <v>1512</v>
      </c>
      <c r="BQ51" s="5">
        <v>1</v>
      </c>
      <c r="BR51" s="5">
        <v>0</v>
      </c>
      <c r="BS51" s="6">
        <v>1</v>
      </c>
      <c r="BT51" s="6">
        <v>0</v>
      </c>
      <c r="BU51" s="6">
        <v>0</v>
      </c>
      <c r="BV51" s="6">
        <v>0</v>
      </c>
      <c r="BW51" s="6">
        <v>0</v>
      </c>
      <c r="BX51" s="6">
        <v>1</v>
      </c>
      <c r="BY51" s="6">
        <v>0</v>
      </c>
      <c r="BZ51" s="7">
        <v>15</v>
      </c>
      <c r="CA51" s="6"/>
      <c r="CB51" s="6"/>
      <c r="CC51" s="6">
        <v>8.9157896903947084E-2</v>
      </c>
      <c r="CD51" s="6">
        <v>6.4639584970813513E-2</v>
      </c>
      <c r="CE51" s="6">
        <v>6.8416958478080381E-2</v>
      </c>
      <c r="CF51" s="6">
        <v>-0.12744912451368071</v>
      </c>
      <c r="CG51" s="6">
        <v>2.5238933245692978E-3</v>
      </c>
      <c r="CH51" s="6">
        <v>0.10424824263710837</v>
      </c>
      <c r="CI51" s="6">
        <v>6.853815605782039E-2</v>
      </c>
      <c r="CJ51" s="6">
        <v>-0.25921348398111999</v>
      </c>
      <c r="CK51" s="6">
        <v>7.4034619536770298E-3</v>
      </c>
      <c r="CL51" s="6">
        <v>8.9157896903947084E-2</v>
      </c>
      <c r="CM51" s="6">
        <v>9.5116826846534108E-2</v>
      </c>
      <c r="CN51" s="6">
        <v>-1.6745288900967543E-3</v>
      </c>
      <c r="CO51" s="6">
        <v>-8.7242370503438551E-3</v>
      </c>
      <c r="CP51" s="6">
        <v>-4.3047684509448037E-3</v>
      </c>
      <c r="CQ51" s="6">
        <v>-0.15342180740369435</v>
      </c>
      <c r="CR51" s="6">
        <v>6.31852140139334E-2</v>
      </c>
      <c r="CS51" s="6">
        <v>-3.9411757117247771E-3</v>
      </c>
      <c r="CT51" s="6">
        <v>0.20393844291745994</v>
      </c>
      <c r="CU51" s="6">
        <v>-0.22495776835871212</v>
      </c>
      <c r="CV51" s="6">
        <v>-6.9062733542437239E-3</v>
      </c>
      <c r="CW51" s="6">
        <v>4.9117377259373296E-3</v>
      </c>
      <c r="CX51" s="6">
        <v>-0.23495781574279306</v>
      </c>
      <c r="CY51" s="6">
        <v>-3.3969734461917471E-2</v>
      </c>
      <c r="CZ51" s="6">
        <v>-3.1288998469768598E-3</v>
      </c>
      <c r="DA51" s="6">
        <v>4.6693425664573115E-3</v>
      </c>
      <c r="DB51" s="6">
        <v>5.0329353056773381E-3</v>
      </c>
      <c r="DC51" s="6">
        <v>-6.3176032089120194E-3</v>
      </c>
      <c r="DD51" s="6">
        <v>3.008683643529333E-3</v>
      </c>
      <c r="DE51" s="6">
        <v>7.6932488999915116E-2</v>
      </c>
      <c r="DF51" s="6">
        <v>5.2753304651573562E-3</v>
      </c>
      <c r="DG51" s="6">
        <v>3.3722763827493596E-3</v>
      </c>
      <c r="DH51" s="6">
        <v>-6.5426806150236973E-3</v>
      </c>
      <c r="DI51" s="6">
        <v>-6.5426806150236973E-3</v>
      </c>
      <c r="DJ51" s="6">
        <v>7.0932941612574883E-3</v>
      </c>
      <c r="DK51" s="6">
        <v>8.1911487139294956E-2</v>
      </c>
      <c r="DL51" s="6">
        <v>-2.1795677443833808E-3</v>
      </c>
      <c r="DM51" s="6">
        <v>-2.0333759685636284E-2</v>
      </c>
      <c r="DN51" s="6">
        <v>4.1845522474972772E-3</v>
      </c>
      <c r="DO51" s="6">
        <v>4.9117377259373296E-3</v>
      </c>
      <c r="DP51" s="6">
        <v>-2.8374397258550472E-2</v>
      </c>
      <c r="DQ51" s="6">
        <v>3.3722763827493596E-3</v>
      </c>
      <c r="DR51" s="6">
        <v>3.3722763827493596E-3</v>
      </c>
      <c r="DS51" s="6">
        <v>-2.0381216293167805E-3</v>
      </c>
      <c r="DT51" s="6">
        <v>7.1689293131060608E-2</v>
      </c>
      <c r="DU51" s="7">
        <v>-1.0858587447650503E-3</v>
      </c>
    </row>
    <row r="52" spans="1:125">
      <c r="M52" s="16"/>
      <c r="N52" s="16"/>
      <c r="O52" s="16"/>
      <c r="P52" s="16"/>
      <c r="Q52" s="16"/>
      <c r="R52" s="16"/>
      <c r="S52" s="16"/>
      <c r="T52" s="16"/>
      <c r="U52" s="16"/>
      <c r="V52" s="16"/>
      <c r="W52" s="16"/>
      <c r="X52" s="16"/>
      <c r="Y52" s="16"/>
      <c r="Z52" s="16"/>
      <c r="AA52" s="16"/>
      <c r="AB52" s="16"/>
      <c r="AC52" s="16"/>
      <c r="AD52" s="16"/>
      <c r="AE52" s="16"/>
      <c r="AF52" s="16"/>
      <c r="AG52" s="16"/>
      <c r="AH52" s="16"/>
      <c r="AW52">
        <f t="shared" si="2"/>
        <v>5727.482909290814</v>
      </c>
      <c r="AX52">
        <f t="shared" si="3"/>
        <v>1108.517090709186</v>
      </c>
      <c r="AZ52" s="5"/>
      <c r="BA52" s="6">
        <v>20</v>
      </c>
      <c r="BB52" s="6">
        <v>0</v>
      </c>
      <c r="BC52" s="14">
        <v>0</v>
      </c>
      <c r="BD52" s="14">
        <v>0</v>
      </c>
      <c r="BE52" s="6">
        <v>0</v>
      </c>
      <c r="BF52" s="6">
        <v>1</v>
      </c>
      <c r="BG52" s="6" t="s">
        <v>25</v>
      </c>
      <c r="BH52" s="6" t="s">
        <v>14</v>
      </c>
      <c r="BI52" s="6" t="s">
        <v>14</v>
      </c>
      <c r="BJ52" s="6">
        <v>1282</v>
      </c>
      <c r="BK52" s="6">
        <v>12</v>
      </c>
      <c r="BL52" s="6" t="s">
        <v>22</v>
      </c>
      <c r="BM52" s="7" t="s">
        <v>19</v>
      </c>
      <c r="BP52" s="5">
        <v>1953</v>
      </c>
      <c r="BQ52" s="5">
        <v>1</v>
      </c>
      <c r="BR52" s="5">
        <v>0</v>
      </c>
      <c r="BS52" s="6">
        <v>0</v>
      </c>
      <c r="BT52" s="6">
        <v>1</v>
      </c>
      <c r="BU52" s="6">
        <v>0</v>
      </c>
      <c r="BV52" s="6">
        <v>1</v>
      </c>
      <c r="BW52" s="6">
        <v>0</v>
      </c>
      <c r="BX52" s="6">
        <v>1</v>
      </c>
      <c r="BY52" s="6">
        <v>0</v>
      </c>
      <c r="BZ52" s="7">
        <v>36</v>
      </c>
      <c r="CA52" s="6"/>
      <c r="CB52" s="6"/>
      <c r="CC52" s="6">
        <v>2.3140422347951838E-3</v>
      </c>
      <c r="CD52" s="6">
        <v>-1.4605504796640426E-3</v>
      </c>
      <c r="CE52" s="6">
        <v>1.8029815981615176E-2</v>
      </c>
      <c r="CF52" s="6">
        <v>6.5602886261068426E-3</v>
      </c>
      <c r="CG52" s="6">
        <v>-6.9973205057749815E-2</v>
      </c>
      <c r="CH52" s="6">
        <v>7.6793713779628459E-3</v>
      </c>
      <c r="CI52" s="6">
        <v>1.6746792066246026E-2</v>
      </c>
      <c r="CJ52" s="6">
        <v>7.2841098247314884E-3</v>
      </c>
      <c r="CK52" s="6">
        <v>0.40756919986432161</v>
      </c>
      <c r="CL52" s="6">
        <v>2.3140422347951838E-3</v>
      </c>
      <c r="CM52" s="6">
        <v>-1.2900217805702375E-3</v>
      </c>
      <c r="CN52" s="6">
        <v>-3.7624331423739096E-2</v>
      </c>
      <c r="CO52" s="6">
        <v>-2.2473052170051362E-2</v>
      </c>
      <c r="CP52" s="6">
        <v>-0.10332005260829669</v>
      </c>
      <c r="CQ52" s="6">
        <v>1.8181982896077368E-2</v>
      </c>
      <c r="CR52" s="6">
        <v>1.3935736504765716E-2</v>
      </c>
      <c r="CS52" s="6">
        <v>-0.10716912435440412</v>
      </c>
      <c r="CT52" s="6">
        <v>-2.246774659345302E-2</v>
      </c>
      <c r="CU52" s="6">
        <v>1.3612976120878074E-2</v>
      </c>
      <c r="CV52" s="6">
        <v>-4.1718410900588559E-2</v>
      </c>
      <c r="CW52" s="6">
        <v>-1.7114360424539399E-3</v>
      </c>
      <c r="CX52" s="6">
        <v>-4.563935746779374E-2</v>
      </c>
      <c r="CY52" s="6">
        <v>-1.8549501392295709E-2</v>
      </c>
      <c r="CZ52" s="6">
        <v>-2.2228044439309341E-2</v>
      </c>
      <c r="DA52" s="6">
        <v>8.5461178828435437E-4</v>
      </c>
      <c r="DB52" s="6">
        <v>-2.9944599578230861E-3</v>
      </c>
      <c r="DC52" s="6">
        <v>0.29416836032941451</v>
      </c>
      <c r="DD52" s="6">
        <v>-7.51053007192264E-2</v>
      </c>
      <c r="DE52" s="6">
        <v>-2.2745249287312256E-3</v>
      </c>
      <c r="DF52" s="6">
        <v>-5.5605077885613786E-3</v>
      </c>
      <c r="DG52" s="6">
        <v>-7.8954372465333836E-2</v>
      </c>
      <c r="DH52" s="6">
        <v>-4.5567482646695995E-2</v>
      </c>
      <c r="DI52" s="6">
        <v>-4.5567482646695995E-2</v>
      </c>
      <c r="DJ52" s="6">
        <v>-2.4805866519098576E-2</v>
      </c>
      <c r="DK52" s="6">
        <v>-1.9189651813141015E-2</v>
      </c>
      <c r="DL52" s="6">
        <v>-9.1756343599985274E-2</v>
      </c>
      <c r="DM52" s="6">
        <v>2.2121147353017095E-3</v>
      </c>
      <c r="DN52" s="6">
        <v>5.9867074497609394E-3</v>
      </c>
      <c r="DO52" s="6">
        <v>-1.7114360424539399E-3</v>
      </c>
      <c r="DP52" s="6">
        <v>-1.8304493661553692E-2</v>
      </c>
      <c r="DQ52" s="6">
        <v>-7.8954372465333836E-2</v>
      </c>
      <c r="DR52" s="6">
        <v>-7.8954372465333836E-2</v>
      </c>
      <c r="DS52" s="6">
        <v>-3.3775259677631661E-2</v>
      </c>
      <c r="DT52" s="6">
        <v>-1.661182973335178E-2</v>
      </c>
      <c r="DU52" s="7">
        <v>0.29826243980626399</v>
      </c>
    </row>
    <row r="53" spans="1:125">
      <c r="M53" s="16"/>
      <c r="N53" s="16"/>
      <c r="O53" s="16"/>
      <c r="P53" s="16"/>
      <c r="Q53" s="16"/>
      <c r="R53" s="16"/>
      <c r="S53" s="16"/>
      <c r="T53" s="16"/>
      <c r="U53" s="16"/>
      <c r="V53" s="16"/>
      <c r="W53" s="16"/>
      <c r="X53" s="16"/>
      <c r="Y53" s="16"/>
      <c r="Z53" s="16"/>
      <c r="AA53" s="16"/>
      <c r="AB53" s="16"/>
      <c r="AC53" s="16"/>
      <c r="AD53" s="16"/>
      <c r="AE53" s="16"/>
      <c r="AF53" s="16"/>
      <c r="AG53" s="16"/>
      <c r="AH53" s="16"/>
      <c r="AW53">
        <f t="shared" si="2"/>
        <v>4031.5418756689824</v>
      </c>
      <c r="AX53">
        <f t="shared" si="3"/>
        <v>274.54187566898236</v>
      </c>
      <c r="AZ53" s="5"/>
      <c r="BA53" s="6">
        <v>20</v>
      </c>
      <c r="BB53" s="6">
        <v>0</v>
      </c>
      <c r="BC53" s="14">
        <v>0</v>
      </c>
      <c r="BD53" s="14">
        <v>0</v>
      </c>
      <c r="BE53" s="6">
        <v>0</v>
      </c>
      <c r="BF53" s="6">
        <v>1</v>
      </c>
      <c r="BG53" s="6" t="s">
        <v>25</v>
      </c>
      <c r="BH53" s="6" t="s">
        <v>14</v>
      </c>
      <c r="BI53" s="6" t="s">
        <v>14</v>
      </c>
      <c r="BJ53" s="6">
        <v>2039</v>
      </c>
      <c r="BK53" s="6">
        <v>18</v>
      </c>
      <c r="BL53" s="6" t="s">
        <v>22</v>
      </c>
      <c r="BM53" s="7" t="s">
        <v>19</v>
      </c>
      <c r="BP53" s="5">
        <v>2767</v>
      </c>
      <c r="BQ53" s="8">
        <v>1</v>
      </c>
      <c r="BR53" s="8">
        <v>1</v>
      </c>
      <c r="BS53" s="9">
        <v>0</v>
      </c>
      <c r="BT53" s="9">
        <v>0</v>
      </c>
      <c r="BU53" s="9">
        <v>1</v>
      </c>
      <c r="BV53" s="9">
        <v>0</v>
      </c>
      <c r="BW53" s="9">
        <v>0</v>
      </c>
      <c r="BX53" s="9">
        <v>1</v>
      </c>
      <c r="BY53" s="9">
        <v>0</v>
      </c>
      <c r="BZ53" s="10">
        <v>21</v>
      </c>
      <c r="CA53" s="6"/>
      <c r="CB53" s="6"/>
      <c r="CC53" s="6">
        <v>-5.7357572425537635E-2</v>
      </c>
      <c r="CD53" s="6">
        <v>8.2938726014174985E-2</v>
      </c>
      <c r="CE53" s="6">
        <v>5.8521892267837786E-2</v>
      </c>
      <c r="CF53" s="6">
        <v>-6.773277077926397E-2</v>
      </c>
      <c r="CG53" s="6">
        <v>1.400021214650804E-2</v>
      </c>
      <c r="CH53" s="6">
        <v>-6.8183265056522627E-2</v>
      </c>
      <c r="CI53" s="6">
        <v>5.780543559694485E-2</v>
      </c>
      <c r="CJ53" s="6">
        <v>8.0206563940040942E-2</v>
      </c>
      <c r="CK53" s="6">
        <v>-2.2593776362274057E-3</v>
      </c>
      <c r="CL53" s="6">
        <v>-5.7357572425537635E-2</v>
      </c>
      <c r="CM53" s="6">
        <v>-9.4670626247947628E-2</v>
      </c>
      <c r="CN53" s="6">
        <v>-5.8813426653231832E-2</v>
      </c>
      <c r="CO53" s="6">
        <v>-1.5052262792785433E-2</v>
      </c>
      <c r="CP53" s="6">
        <v>-2.6099825791882705E-2</v>
      </c>
      <c r="CQ53" s="6">
        <v>8.116100771116383E-2</v>
      </c>
      <c r="CR53" s="6">
        <v>9.1536206064890185E-2</v>
      </c>
      <c r="CS53" s="6">
        <v>-2.8249195804561505E-2</v>
      </c>
      <c r="CT53" s="6">
        <v>-0.1116275992491481</v>
      </c>
      <c r="CU53" s="6">
        <v>-3.7184656662711313E-2</v>
      </c>
      <c r="CV53" s="6">
        <v>-2.5799112856179439E-2</v>
      </c>
      <c r="CW53" s="6">
        <v>-1.7280475373055215E-2</v>
      </c>
      <c r="CX53" s="6">
        <v>-5.6450144209229537E-2</v>
      </c>
      <c r="CY53" s="6">
        <v>0.12954277567228478</v>
      </c>
      <c r="CZ53" s="6">
        <v>-5.0215946602516624E-2</v>
      </c>
      <c r="DA53" s="6">
        <v>-1.5847562031269351E-2</v>
      </c>
      <c r="DB53" s="6">
        <v>-1.7996932043948151E-2</v>
      </c>
      <c r="DC53" s="6">
        <v>1.7636845716639898E-2</v>
      </c>
      <c r="DD53" s="6">
        <v>1.1134385462936304E-2</v>
      </c>
      <c r="DE53" s="6">
        <v>9.8199362317248184E-2</v>
      </c>
      <c r="DF53" s="6">
        <v>-1.9429845385734019E-2</v>
      </c>
      <c r="DG53" s="6">
        <v>8.9850154502575039E-3</v>
      </c>
      <c r="DH53" s="6">
        <v>-2.7948482868858239E-2</v>
      </c>
      <c r="DI53" s="6">
        <v>-2.7948482868858239E-2</v>
      </c>
      <c r="DJ53" s="6">
        <v>-3.0176695449128023E-2</v>
      </c>
      <c r="DK53" s="6">
        <v>5.9216813307117179E-2</v>
      </c>
      <c r="DL53" s="6">
        <v>-5.3740923021003854E-2</v>
      </c>
      <c r="DM53" s="6">
        <v>0.127314563092015</v>
      </c>
      <c r="DN53" s="6">
        <v>-1.2981735347697615E-2</v>
      </c>
      <c r="DO53" s="6">
        <v>-1.7280475373055215E-2</v>
      </c>
      <c r="DP53" s="6">
        <v>9.4379091862553582E-2</v>
      </c>
      <c r="DQ53" s="6">
        <v>8.9850154502575039E-3</v>
      </c>
      <c r="DR53" s="6">
        <v>8.9850154502575039E-3</v>
      </c>
      <c r="DS53" s="6">
        <v>-5.6664056640553032E-2</v>
      </c>
      <c r="DT53" s="6">
        <v>3.9177562153728571E-2</v>
      </c>
      <c r="DU53" s="7">
        <v>-1.5377468080412494E-2</v>
      </c>
    </row>
    <row r="54" spans="1:125">
      <c r="A54" t="s">
        <v>124</v>
      </c>
      <c r="M54" s="16"/>
      <c r="N54" s="16"/>
      <c r="O54" s="16"/>
      <c r="P54" s="16"/>
      <c r="Q54" s="16"/>
      <c r="R54" s="16"/>
      <c r="S54" s="16"/>
      <c r="T54" s="16"/>
      <c r="U54" s="16"/>
      <c r="V54" s="16"/>
      <c r="W54" s="16"/>
      <c r="X54" s="16"/>
      <c r="Y54" s="16"/>
      <c r="Z54" s="16"/>
      <c r="AA54" s="16"/>
      <c r="AB54" s="16"/>
      <c r="AC54" s="16"/>
      <c r="AD54" s="16"/>
      <c r="AE54" s="16"/>
      <c r="AF54" s="16"/>
      <c r="AG54" s="16"/>
      <c r="AH54" s="16"/>
      <c r="AW54">
        <f t="shared" si="2"/>
        <v>2164.6765471350914</v>
      </c>
      <c r="AX54">
        <f t="shared" si="3"/>
        <v>826.67654713509137</v>
      </c>
      <c r="AZ54" s="5"/>
      <c r="BA54" s="6">
        <v>20</v>
      </c>
      <c r="BB54" s="6">
        <v>0</v>
      </c>
      <c r="BC54" s="14">
        <v>0</v>
      </c>
      <c r="BD54" s="14">
        <v>1</v>
      </c>
      <c r="BE54" s="6">
        <v>0</v>
      </c>
      <c r="BF54" s="6">
        <v>1</v>
      </c>
      <c r="BG54" s="6" t="s">
        <v>25</v>
      </c>
      <c r="BH54" s="6" t="s">
        <v>14</v>
      </c>
      <c r="BI54" s="6" t="s">
        <v>18</v>
      </c>
      <c r="BJ54" s="6">
        <v>2718</v>
      </c>
      <c r="BK54" s="6">
        <v>24</v>
      </c>
      <c r="BL54" s="6" t="s">
        <v>23</v>
      </c>
      <c r="BM54" s="7" t="s">
        <v>19</v>
      </c>
      <c r="BP54" s="5"/>
      <c r="BQ54" s="6"/>
      <c r="BR54" s="6"/>
      <c r="BS54" s="6"/>
      <c r="BT54" s="6"/>
      <c r="BU54" s="6"/>
      <c r="BV54" s="6"/>
      <c r="BW54" s="6"/>
      <c r="BX54" s="6"/>
      <c r="BY54" s="6"/>
      <c r="BZ54" s="6"/>
      <c r="CA54" s="6"/>
      <c r="CB54" s="6"/>
      <c r="CC54" s="6">
        <v>7.6979022403575237E-2</v>
      </c>
      <c r="CD54" s="6">
        <v>6.6556171318155735E-2</v>
      </c>
      <c r="CE54" s="6">
        <v>-1.7293156003823272E-2</v>
      </c>
      <c r="CF54" s="6">
        <v>5.6485800780456041E-3</v>
      </c>
      <c r="CG54" s="6">
        <v>-2.9217509291024502E-2</v>
      </c>
      <c r="CH54" s="6">
        <v>-8.7686093863486414E-2</v>
      </c>
      <c r="CI54" s="6">
        <v>-1.7757173983841697E-2</v>
      </c>
      <c r="CJ54" s="6">
        <v>-7.632492566111068E-3</v>
      </c>
      <c r="CK54" s="6">
        <v>-9.0220821108885962E-2</v>
      </c>
      <c r="CL54" s="6">
        <v>7.6979022403575237E-2</v>
      </c>
      <c r="CM54" s="6">
        <v>-1.5222628558735468E-2</v>
      </c>
      <c r="CN54" s="6">
        <v>3.7421341154008463E-3</v>
      </c>
      <c r="CO54" s="6">
        <v>0.1001199468978774</v>
      </c>
      <c r="CP54" s="6">
        <v>3.4429614393376308E-2</v>
      </c>
      <c r="CQ54" s="6">
        <v>7.9394475284723202E-4</v>
      </c>
      <c r="CR54" s="6">
        <v>7.2124387078376873E-2</v>
      </c>
      <c r="CS54" s="6">
        <v>3.3037560453321027E-2</v>
      </c>
      <c r="CT54" s="6">
        <v>-1.8396640740237877E-2</v>
      </c>
      <c r="CU54" s="6">
        <v>-7.1993196685534652E-2</v>
      </c>
      <c r="CV54" s="6">
        <v>9.3159677197600987E-2</v>
      </c>
      <c r="CW54" s="6">
        <v>-5.8976953608963108E-2</v>
      </c>
      <c r="CX54" s="6">
        <v>7.3183164420753025E-2</v>
      </c>
      <c r="CY54" s="6">
        <v>9.2481203692568473E-2</v>
      </c>
      <c r="CZ54" s="6">
        <v>9.3103498756219871E-3</v>
      </c>
      <c r="DA54" s="6">
        <v>-5.8048917648926252E-2</v>
      </c>
      <c r="DB54" s="6">
        <v>-5.9440971588981539E-2</v>
      </c>
      <c r="DC54" s="6">
        <v>8.9819182095543043E-2</v>
      </c>
      <c r="DD54" s="6">
        <v>-3.1073581211098218E-2</v>
      </c>
      <c r="DE54" s="6">
        <v>1.1954115909345057E-2</v>
      </c>
      <c r="DF54" s="6">
        <v>-6.0369007549018396E-2</v>
      </c>
      <c r="DG54" s="6">
        <v>-3.2465635151153499E-2</v>
      </c>
      <c r="DH54" s="6">
        <v>9.17676232575457E-2</v>
      </c>
      <c r="DI54" s="6">
        <v>9.17676232575457E-2</v>
      </c>
      <c r="DJ54" s="6">
        <v>-6.7329277249294814E-2</v>
      </c>
      <c r="DK54" s="6">
        <v>-0.10646126858923764</v>
      </c>
      <c r="DL54" s="6">
        <v>7.5062975976882274E-2</v>
      </c>
      <c r="DM54" s="6">
        <v>-6.6615696814272055E-2</v>
      </c>
      <c r="DN54" s="6">
        <v>-5.6192845728852539E-2</v>
      </c>
      <c r="DO54" s="6">
        <v>-5.8976953608963108E-2</v>
      </c>
      <c r="DP54" s="6">
        <v>1.6716066703130437E-3</v>
      </c>
      <c r="DQ54" s="6">
        <v>-3.2465635151153499E-2</v>
      </c>
      <c r="DR54" s="6">
        <v>-3.2465635151153499E-2</v>
      </c>
      <c r="DS54" s="6">
        <v>5.1341880554561315E-3</v>
      </c>
      <c r="DT54" s="6">
        <v>-2.9821641464320835E-2</v>
      </c>
      <c r="DU54" s="7">
        <v>4.0163901334289154E-4</v>
      </c>
    </row>
    <row r="55" spans="1:125">
      <c r="A55" t="s">
        <v>125</v>
      </c>
      <c r="M55" s="16"/>
      <c r="N55" s="16"/>
      <c r="O55" s="16"/>
      <c r="P55" s="16"/>
      <c r="Q55" s="16"/>
      <c r="R55" s="16"/>
      <c r="S55" s="16"/>
      <c r="T55" s="16"/>
      <c r="U55" s="16"/>
      <c r="V55" s="16"/>
      <c r="W55" s="16"/>
      <c r="X55" s="16"/>
      <c r="Y55" s="16"/>
      <c r="Z55" s="16"/>
      <c r="AA55" s="16"/>
      <c r="AB55" s="16"/>
      <c r="AC55" s="16"/>
      <c r="AD55" s="16"/>
      <c r="AE55" s="16"/>
      <c r="AF55" s="16"/>
      <c r="AG55" s="16"/>
      <c r="AH55" s="16"/>
      <c r="AW55">
        <f t="shared" si="2"/>
        <v>2642.3788491638397</v>
      </c>
      <c r="AX55">
        <f t="shared" si="3"/>
        <v>630.37884916383973</v>
      </c>
      <c r="AZ55" s="5"/>
      <c r="BA55" s="6">
        <v>20</v>
      </c>
      <c r="BB55" s="6">
        <v>0</v>
      </c>
      <c r="BC55" s="14">
        <v>0</v>
      </c>
      <c r="BD55" s="14">
        <v>1</v>
      </c>
      <c r="BE55" s="6">
        <v>0</v>
      </c>
      <c r="BF55" s="6">
        <v>1</v>
      </c>
      <c r="BG55" s="6" t="s">
        <v>25</v>
      </c>
      <c r="BH55" s="6" t="s">
        <v>14</v>
      </c>
      <c r="BI55" s="6" t="s">
        <v>18</v>
      </c>
      <c r="BJ55" s="6">
        <v>585</v>
      </c>
      <c r="BK55" s="6">
        <v>12</v>
      </c>
      <c r="BL55" s="6" t="s">
        <v>15</v>
      </c>
      <c r="BM55" s="7" t="s">
        <v>16</v>
      </c>
      <c r="BP55" s="5"/>
      <c r="BQ55" s="6"/>
      <c r="BR55" s="6"/>
      <c r="BS55" s="6"/>
      <c r="BT55" s="6"/>
      <c r="BU55" s="6"/>
      <c r="BV55" s="6"/>
      <c r="BW55" s="6"/>
      <c r="BX55" s="6"/>
      <c r="BY55" s="6"/>
      <c r="BZ55" s="6"/>
      <c r="CA55" s="6"/>
      <c r="CB55" s="6"/>
      <c r="CC55" s="6">
        <v>-1.5249497165905589E-2</v>
      </c>
      <c r="CD55" s="6">
        <v>-3.8801805284324489E-2</v>
      </c>
      <c r="CE55" s="6">
        <v>4.5521372315186499E-2</v>
      </c>
      <c r="CF55" s="6">
        <v>9.7041115373477579E-3</v>
      </c>
      <c r="CG55" s="6">
        <v>-6.0747230677232374E-2</v>
      </c>
      <c r="CH55" s="6">
        <v>-6.7070789633980027E-2</v>
      </c>
      <c r="CI55" s="6">
        <v>4.6281478044986508E-2</v>
      </c>
      <c r="CJ55" s="6">
        <v>5.8155564518260719E-2</v>
      </c>
      <c r="CK55" s="6">
        <v>-7.5410890165855143E-2</v>
      </c>
      <c r="CL55" s="6">
        <v>-1.5249497165905589E-2</v>
      </c>
      <c r="CM55" s="6">
        <v>8.2755583570005509E-2</v>
      </c>
      <c r="CN55" s="6">
        <v>0.11403182087420075</v>
      </c>
      <c r="CO55" s="6">
        <v>9.1857885700896078E-3</v>
      </c>
      <c r="CP55" s="6">
        <v>0.10352115139295327</v>
      </c>
      <c r="CQ55" s="6">
        <v>-2.2969465338671211E-2</v>
      </c>
      <c r="CR55" s="6">
        <v>-4.7923074041924557E-2</v>
      </c>
      <c r="CS55" s="6">
        <v>0.10580146858235329</v>
      </c>
      <c r="CT55" s="6">
        <v>2.0633196958073714E-2</v>
      </c>
      <c r="CU55" s="6">
        <v>-6.4317971918305891E-2</v>
      </c>
      <c r="CV55" s="6">
        <v>2.0587374517089689E-2</v>
      </c>
      <c r="CW55" s="6">
        <v>-5.1756772655584898E-2</v>
      </c>
      <c r="CX55" s="6">
        <v>1.9427761201368784E-2</v>
      </c>
      <c r="CY55" s="6">
        <v>-1.8927153927129327E-2</v>
      </c>
      <c r="CZ55" s="6">
        <v>0.10491055211660068</v>
      </c>
      <c r="DA55" s="6">
        <v>-5.327698411518491E-2</v>
      </c>
      <c r="DB55" s="6">
        <v>-5.0996666925784896E-2</v>
      </c>
      <c r="DC55" s="6">
        <v>-9.0167780956279982E-3</v>
      </c>
      <c r="DD55" s="6">
        <v>-5.7706807758032351E-2</v>
      </c>
      <c r="DE55" s="6">
        <v>-7.3678431567502029E-3</v>
      </c>
      <c r="DF55" s="6">
        <v>-4.9476455466184885E-2</v>
      </c>
      <c r="DG55" s="6">
        <v>-5.5426490568632331E-2</v>
      </c>
      <c r="DH55" s="6">
        <v>2.2867691706489706E-2</v>
      </c>
      <c r="DI55" s="6">
        <v>2.2867691706489706E-2</v>
      </c>
      <c r="DJ55" s="6">
        <v>-3.8074869519184804E-2</v>
      </c>
      <c r="DK55" s="6">
        <v>-7.6941194615998826E-2</v>
      </c>
      <c r="DL55" s="6">
        <v>5.0231497979289906E-2</v>
      </c>
      <c r="DM55" s="6">
        <v>-7.9869715152803833E-2</v>
      </c>
      <c r="DN55" s="6">
        <v>-5.6317407034384932E-2</v>
      </c>
      <c r="DO55" s="6">
        <v>-5.1756772655584898E-2</v>
      </c>
      <c r="DP55" s="6">
        <v>7.6797609619381743E-2</v>
      </c>
      <c r="DQ55" s="6">
        <v>-5.5426490568632331E-2</v>
      </c>
      <c r="DR55" s="6">
        <v>-5.5426490568632331E-2</v>
      </c>
      <c r="DS55" s="6">
        <v>0.11175150368480073</v>
      </c>
      <c r="DT55" s="6">
        <v>6.6044227019786655E-2</v>
      </c>
      <c r="DU55" s="7">
        <v>8.4427668261483069E-2</v>
      </c>
    </row>
    <row r="56" spans="1:125">
      <c r="M56" s="16"/>
      <c r="N56" s="16"/>
      <c r="O56" s="16"/>
      <c r="P56" s="16"/>
      <c r="Q56" s="16"/>
      <c r="R56" s="16"/>
      <c r="S56" s="16"/>
      <c r="T56" s="16"/>
      <c r="U56" s="16"/>
      <c r="V56" s="16"/>
      <c r="W56" s="16"/>
      <c r="X56" s="16"/>
      <c r="Y56" s="16"/>
      <c r="Z56" s="16"/>
      <c r="AA56" s="16"/>
      <c r="AB56" s="16"/>
      <c r="AC56" s="16"/>
      <c r="AD56" s="16"/>
      <c r="AE56" s="16"/>
      <c r="AF56" s="16"/>
      <c r="AG56" s="16"/>
      <c r="AH56" s="16"/>
      <c r="AW56">
        <f t="shared" si="2"/>
        <v>1792.5682763109576</v>
      </c>
      <c r="AX56">
        <f t="shared" si="3"/>
        <v>553.56827631095757</v>
      </c>
      <c r="AZ56" s="5"/>
      <c r="BA56" s="6">
        <v>20</v>
      </c>
      <c r="BB56" s="6">
        <v>1</v>
      </c>
      <c r="BC56" s="14">
        <v>0</v>
      </c>
      <c r="BD56" s="14">
        <v>0</v>
      </c>
      <c r="BE56" s="6">
        <v>0</v>
      </c>
      <c r="BF56" s="6">
        <v>1</v>
      </c>
      <c r="BG56" s="6" t="s">
        <v>25</v>
      </c>
      <c r="BH56" s="6" t="s">
        <v>14</v>
      </c>
      <c r="BI56" s="6" t="s">
        <v>14</v>
      </c>
      <c r="BJ56" s="6">
        <v>1107</v>
      </c>
      <c r="BK56" s="6">
        <v>12</v>
      </c>
      <c r="BL56" s="6" t="s">
        <v>15</v>
      </c>
      <c r="BM56" s="7" t="s">
        <v>16</v>
      </c>
      <c r="BP56" s="5"/>
      <c r="BQ56" s="6"/>
      <c r="BR56" s="6"/>
      <c r="BS56" s="6"/>
      <c r="BT56" s="6"/>
      <c r="BU56" s="6"/>
      <c r="BV56" s="6"/>
      <c r="BW56" s="6"/>
      <c r="BX56" s="6"/>
      <c r="BY56" s="6"/>
      <c r="BZ56" s="6"/>
      <c r="CA56" s="6"/>
      <c r="CB56" s="6"/>
      <c r="CC56" s="6">
        <v>-1.5485418565994037E-2</v>
      </c>
      <c r="CD56" s="6">
        <v>-3.3633933433007926E-2</v>
      </c>
      <c r="CE56" s="6">
        <v>-4.0061708306658367E-2</v>
      </c>
      <c r="CF56" s="6">
        <v>0.20399198813762912</v>
      </c>
      <c r="CG56" s="6">
        <v>-3.993638683112942E-2</v>
      </c>
      <c r="CH56" s="6">
        <v>-6.6561900269099222E-2</v>
      </c>
      <c r="CI56" s="6">
        <v>-3.8895203901088707E-2</v>
      </c>
      <c r="CJ56" s="6">
        <v>-0.13085919226958223</v>
      </c>
      <c r="CK56" s="6">
        <v>-7.127384479089055E-2</v>
      </c>
      <c r="CL56" s="6">
        <v>-1.5485418565994037E-2</v>
      </c>
      <c r="CM56" s="6">
        <v>-9.1611413939049827E-4</v>
      </c>
      <c r="CN56" s="6">
        <v>3.431848190156412E-2</v>
      </c>
      <c r="CO56" s="6">
        <v>9.2506378248335894E-3</v>
      </c>
      <c r="CP56" s="6">
        <v>4.7872983004402958E-2</v>
      </c>
      <c r="CQ56" s="6">
        <v>0.17184542040377926</v>
      </c>
      <c r="CR56" s="6">
        <v>-4.7631986299843915E-2</v>
      </c>
      <c r="CS56" s="6">
        <v>5.1372496221111952E-2</v>
      </c>
      <c r="CT56" s="6">
        <v>0.33095110867321265</v>
      </c>
      <c r="CU56" s="6">
        <v>-0.17252394150442873</v>
      </c>
      <c r="CV56" s="6">
        <v>2.6748203908378575E-2</v>
      </c>
      <c r="CW56" s="6">
        <v>-5.5823896745107585E-2</v>
      </c>
      <c r="CX56" s="6">
        <v>-7.2454274767397603E-2</v>
      </c>
      <c r="CY56" s="6">
        <v>-1.589690347559828E-2</v>
      </c>
      <c r="CZ56" s="6">
        <v>2.0320429034728131E-2</v>
      </c>
      <c r="DA56" s="6">
        <v>-5.8156905556246918E-2</v>
      </c>
      <c r="DB56" s="6">
        <v>-5.4657392339537918E-2</v>
      </c>
      <c r="DC56" s="6">
        <v>3.1851783398852432E-2</v>
      </c>
      <c r="DD56" s="6">
        <v>-3.5270369208850752E-2</v>
      </c>
      <c r="DE56" s="6">
        <v>0.29321148278537912</v>
      </c>
      <c r="DF56" s="6">
        <v>-5.2324383528398591E-2</v>
      </c>
      <c r="DG56" s="6">
        <v>-3.1770855992141758E-2</v>
      </c>
      <c r="DH56" s="6">
        <v>3.0247717125087573E-2</v>
      </c>
      <c r="DI56" s="6">
        <v>3.0247717125087573E-2</v>
      </c>
      <c r="DJ56" s="6">
        <v>-3.4826817444853601E-2</v>
      </c>
      <c r="DK56" s="6">
        <v>-6.3713335835859128E-2</v>
      </c>
      <c r="DL56" s="6">
        <v>7.2241875725595539E-2</v>
      </c>
      <c r="DM56" s="6">
        <v>-8.0971438045539454E-2</v>
      </c>
      <c r="DN56" s="6">
        <v>-6.2822923178525586E-2</v>
      </c>
      <c r="DO56" s="6">
        <v>-5.5823896745107585E-2</v>
      </c>
      <c r="DP56" s="6">
        <v>-4.8271122657037382E-3</v>
      </c>
      <c r="DQ56" s="6">
        <v>-3.1770855992141758E-2</v>
      </c>
      <c r="DR56" s="6">
        <v>-3.1770855992141758E-2</v>
      </c>
      <c r="DS56" s="6">
        <v>3.0818968684855123E-2</v>
      </c>
      <c r="DT56" s="6">
        <v>-8.5660893562773954E-3</v>
      </c>
      <c r="DU56" s="7">
        <v>3.942206139203798E-2</v>
      </c>
    </row>
    <row r="57" spans="1:125">
      <c r="M57" s="16"/>
      <c r="N57" s="16"/>
      <c r="O57" s="16"/>
      <c r="P57" s="16"/>
      <c r="Q57" s="16"/>
      <c r="R57" s="16"/>
      <c r="S57" s="16"/>
      <c r="T57" s="16"/>
      <c r="U57" s="16"/>
      <c r="V57" s="16"/>
      <c r="W57" s="16"/>
      <c r="X57" s="16"/>
      <c r="Y57" s="16"/>
      <c r="Z57" s="16"/>
      <c r="AA57" s="16"/>
      <c r="AB57" s="16"/>
      <c r="AC57" s="16"/>
      <c r="AD57" s="16"/>
      <c r="AE57" s="16"/>
      <c r="AF57" s="16"/>
      <c r="AG57" s="16"/>
      <c r="AH57" s="16"/>
      <c r="AW57">
        <f t="shared" si="2"/>
        <v>2468.8122889512733</v>
      </c>
      <c r="AX57">
        <f t="shared" si="3"/>
        <v>1213.8122889512733</v>
      </c>
      <c r="AZ57" s="5"/>
      <c r="BA57" s="6">
        <v>20</v>
      </c>
      <c r="BB57" s="6">
        <v>0</v>
      </c>
      <c r="BC57" s="14">
        <v>0</v>
      </c>
      <c r="BD57" s="14">
        <v>0</v>
      </c>
      <c r="BE57" s="6">
        <v>0</v>
      </c>
      <c r="BF57" s="6">
        <v>0</v>
      </c>
      <c r="BG57" s="6" t="s">
        <v>12</v>
      </c>
      <c r="BH57" s="6" t="s">
        <v>14</v>
      </c>
      <c r="BI57" s="6" t="s">
        <v>13</v>
      </c>
      <c r="BJ57" s="6">
        <v>1313</v>
      </c>
      <c r="BK57" s="6">
        <v>9</v>
      </c>
      <c r="BL57" s="6" t="s">
        <v>22</v>
      </c>
      <c r="BM57" s="7" t="s">
        <v>16</v>
      </c>
      <c r="BP57" s="5"/>
      <c r="BQ57" s="6"/>
      <c r="BR57" s="6"/>
      <c r="BS57" s="6"/>
      <c r="BT57" s="6"/>
      <c r="BU57" s="6"/>
      <c r="BV57" s="6"/>
      <c r="BW57" s="6"/>
      <c r="BX57" s="6"/>
      <c r="BY57" s="6"/>
      <c r="BZ57" s="6"/>
      <c r="CA57" s="6"/>
      <c r="CB57" s="6"/>
      <c r="CC57" s="6">
        <v>-2.7462665945178211E-3</v>
      </c>
      <c r="CD57" s="6">
        <v>-4.1930358514332289E-4</v>
      </c>
      <c r="CE57" s="6">
        <v>-1.7313629422144156E-3</v>
      </c>
      <c r="CF57" s="6">
        <v>-1.2369417886697364E-3</v>
      </c>
      <c r="CG57" s="6">
        <v>-1.2505390253985625E-3</v>
      </c>
      <c r="CH57" s="6">
        <v>7.6117106576803571E-4</v>
      </c>
      <c r="CI57" s="6">
        <v>-1.5622840710884474E-3</v>
      </c>
      <c r="CJ57" s="6">
        <v>-6.6900842407264811E-4</v>
      </c>
      <c r="CK57" s="6">
        <v>-1.1467223576550611E-3</v>
      </c>
      <c r="CL57" s="6">
        <v>-2.7462665945178211E-3</v>
      </c>
      <c r="CM57" s="6">
        <v>-1.0149062713214825E-3</v>
      </c>
      <c r="CN57" s="6">
        <v>8.964072875140938E-4</v>
      </c>
      <c r="CO57" s="6">
        <v>-2.3566628758159604E-3</v>
      </c>
      <c r="CP57" s="6">
        <v>1.8588218890531897E-4</v>
      </c>
      <c r="CQ57" s="6">
        <v>-9.3892523280685817E-4</v>
      </c>
      <c r="CR57" s="6">
        <v>-2.4482500386549437E-3</v>
      </c>
      <c r="CS57" s="6">
        <v>6.9311880228322418E-4</v>
      </c>
      <c r="CT57" s="6">
        <v>2.9421486980935174E-3</v>
      </c>
      <c r="CU57" s="6">
        <v>-3.7449974072778633E-4</v>
      </c>
      <c r="CV57" s="6">
        <v>1.7952019107356568E-4</v>
      </c>
      <c r="CW57" s="6">
        <v>-8.7817166904172444E-4</v>
      </c>
      <c r="CX57" s="6">
        <v>3.2193751862770298E-3</v>
      </c>
      <c r="CY57" s="6">
        <v>-1.0441730931972718E-3</v>
      </c>
      <c r="CZ57" s="6">
        <v>-1.132539165997527E-3</v>
      </c>
      <c r="DA57" s="6">
        <v>-1.2163294112936614E-3</v>
      </c>
      <c r="DB57" s="6">
        <v>-7.0909279791575618E-4</v>
      </c>
      <c r="DC57" s="6">
        <v>2.1491763060726499E-4</v>
      </c>
      <c r="DD57" s="6">
        <v>-5.7422354089468886E-4</v>
      </c>
      <c r="DE57" s="6">
        <v>-7.6628167661692325E-4</v>
      </c>
      <c r="DF57" s="6">
        <v>-3.7093505566381923E-4</v>
      </c>
      <c r="DG57" s="6">
        <v>-6.6986927516783645E-5</v>
      </c>
      <c r="DH57" s="6">
        <v>6.8675680445147089E-4</v>
      </c>
      <c r="DI57" s="6">
        <v>6.8675680445147089E-4</v>
      </c>
      <c r="DJ57" s="6">
        <v>2.1652480112257068E-3</v>
      </c>
      <c r="DK57" s="6">
        <v>6.1315537554099651E-3</v>
      </c>
      <c r="DL57" s="6">
        <v>6.7735961649863334E-3</v>
      </c>
      <c r="DM57" s="6">
        <v>4.3431811357696375E-4</v>
      </c>
      <c r="DN57" s="6">
        <v>-1.8926448957975349E-3</v>
      </c>
      <c r="DO57" s="6">
        <v>-8.7817166904172444E-4</v>
      </c>
      <c r="DP57" s="6">
        <v>1.7995061662116115E-4</v>
      </c>
      <c r="DQ57" s="6">
        <v>-6.6986927516783645E-5</v>
      </c>
      <c r="DR57" s="6">
        <v>-6.6986927516783645E-5</v>
      </c>
      <c r="DS57" s="6">
        <v>3.8917067413618859E-4</v>
      </c>
      <c r="DT57" s="6">
        <v>2.8337665781867313E-3</v>
      </c>
      <c r="DU57" s="7">
        <v>9.3180472704779312E-4</v>
      </c>
    </row>
    <row r="58" spans="1:125">
      <c r="M58" s="16"/>
      <c r="N58" s="15"/>
      <c r="O58" s="15"/>
      <c r="P58" s="15"/>
      <c r="Q58" s="15"/>
      <c r="R58" s="15"/>
      <c r="S58" s="15"/>
      <c r="T58" s="15"/>
      <c r="U58" s="15"/>
      <c r="V58" s="15"/>
      <c r="W58" s="16"/>
      <c r="X58" s="16"/>
      <c r="Y58" s="16"/>
      <c r="Z58" s="16"/>
      <c r="AA58" s="16"/>
      <c r="AB58" s="15"/>
      <c r="AC58" s="16"/>
      <c r="AD58" s="16"/>
      <c r="AE58" s="15"/>
      <c r="AF58" s="16"/>
      <c r="AG58" s="15"/>
      <c r="AH58" s="16"/>
      <c r="AI58" s="16"/>
      <c r="AW58">
        <f t="shared" si="2"/>
        <v>2468.8122889512733</v>
      </c>
      <c r="AX58">
        <f t="shared" si="3"/>
        <v>590.18771104872667</v>
      </c>
      <c r="AZ58" s="5"/>
      <c r="BA58" s="6">
        <v>20</v>
      </c>
      <c r="BB58" s="6">
        <v>0</v>
      </c>
      <c r="BC58" s="14">
        <v>0</v>
      </c>
      <c r="BD58" s="14">
        <v>0</v>
      </c>
      <c r="BE58" s="6">
        <v>0</v>
      </c>
      <c r="BF58" s="6">
        <v>1</v>
      </c>
      <c r="BG58" s="6" t="s">
        <v>25</v>
      </c>
      <c r="BH58" s="6" t="s">
        <v>13</v>
      </c>
      <c r="BI58" s="6" t="s">
        <v>26</v>
      </c>
      <c r="BJ58" s="6">
        <v>3617</v>
      </c>
      <c r="BK58" s="6">
        <v>24</v>
      </c>
      <c r="BL58" s="6" t="s">
        <v>22</v>
      </c>
      <c r="BM58" s="7" t="s">
        <v>16</v>
      </c>
      <c r="BP58" s="5"/>
      <c r="BQ58" s="6"/>
      <c r="BR58" s="6"/>
      <c r="BS58" s="6"/>
      <c r="BT58" s="6"/>
      <c r="BU58" s="6"/>
      <c r="BV58" s="6"/>
      <c r="BW58" s="6"/>
      <c r="BX58" s="6"/>
      <c r="BY58" s="6"/>
      <c r="BZ58" s="6"/>
      <c r="CA58" s="6"/>
      <c r="CB58" s="6"/>
      <c r="CC58" s="6"/>
      <c r="CD58" s="6"/>
      <c r="CE58" s="6"/>
      <c r="CF58" s="6"/>
      <c r="CG58" s="6"/>
      <c r="CH58" s="6"/>
      <c r="CI58" s="6"/>
      <c r="CJ58" s="6"/>
      <c r="CK58" s="6"/>
      <c r="CL58" s="6"/>
      <c r="CM58" s="6"/>
      <c r="CN58" s="6"/>
      <c r="CO58" s="6"/>
      <c r="CP58" s="6"/>
      <c r="CQ58" s="6"/>
      <c r="CR58" s="6"/>
      <c r="CS58" s="6"/>
      <c r="CT58" s="6"/>
      <c r="CU58" s="6"/>
      <c r="CV58" s="6"/>
      <c r="CW58" s="6"/>
      <c r="CX58" s="6"/>
      <c r="CY58" s="6"/>
      <c r="CZ58" s="6"/>
      <c r="DA58" s="6"/>
      <c r="DB58" s="6"/>
      <c r="DC58" s="6"/>
      <c r="DD58" s="6"/>
      <c r="DE58" s="6"/>
      <c r="DF58" s="6"/>
      <c r="DG58" s="6"/>
      <c r="DH58" s="6"/>
      <c r="DI58" s="6"/>
      <c r="DJ58" s="6"/>
      <c r="DK58" s="6"/>
      <c r="DL58" s="6"/>
      <c r="DM58" s="6"/>
      <c r="DN58" s="6"/>
      <c r="DO58" s="6"/>
      <c r="DP58" s="6"/>
      <c r="DQ58" s="6"/>
      <c r="DR58" s="6"/>
      <c r="DS58" s="6"/>
      <c r="DT58" s="6"/>
      <c r="DU58" s="7"/>
    </row>
    <row r="59" spans="1:125">
      <c r="C59" s="19" t="s">
        <v>100</v>
      </c>
      <c r="AW59">
        <f t="shared" si="2"/>
        <v>1119.9587028489368</v>
      </c>
      <c r="AX59">
        <f t="shared" si="3"/>
        <v>392.04129715106319</v>
      </c>
      <c r="AZ59" s="5"/>
      <c r="BA59" s="6">
        <v>20</v>
      </c>
      <c r="BB59" s="6">
        <v>0</v>
      </c>
      <c r="BC59" s="14">
        <v>0</v>
      </c>
      <c r="BD59" s="14">
        <v>0</v>
      </c>
      <c r="BE59" s="6">
        <v>0</v>
      </c>
      <c r="BF59" s="6">
        <v>0</v>
      </c>
      <c r="BG59" s="6" t="s">
        <v>12</v>
      </c>
      <c r="BH59" s="6" t="s">
        <v>18</v>
      </c>
      <c r="BI59" s="6" t="s">
        <v>14</v>
      </c>
      <c r="BJ59" s="6">
        <v>674</v>
      </c>
      <c r="BK59" s="6">
        <v>12</v>
      </c>
      <c r="BL59" s="6" t="s">
        <v>15</v>
      </c>
      <c r="BM59" s="7" t="s">
        <v>19</v>
      </c>
      <c r="BP59" s="5"/>
      <c r="BQ59" s="6"/>
      <c r="BR59" s="6"/>
      <c r="BS59" s="6"/>
      <c r="BT59" s="6"/>
      <c r="BU59" s="6"/>
      <c r="BV59" s="6"/>
      <c r="BW59" s="6"/>
      <c r="BX59" s="6"/>
      <c r="BY59" s="6"/>
      <c r="BZ59" s="6"/>
      <c r="CA59" s="6"/>
      <c r="CB59" s="6"/>
      <c r="CC59" s="6"/>
      <c r="CD59" s="6"/>
      <c r="CE59" s="6"/>
      <c r="CF59" s="6"/>
      <c r="CG59" s="6"/>
      <c r="CH59" s="6"/>
      <c r="CI59" s="6"/>
      <c r="CJ59" s="6"/>
      <c r="CK59" s="6"/>
      <c r="CL59" s="6"/>
      <c r="CM59" s="6"/>
      <c r="CN59" s="6"/>
      <c r="CO59" s="6"/>
      <c r="CP59" s="6"/>
      <c r="CQ59" s="6"/>
      <c r="CR59" s="6"/>
      <c r="CS59" s="6"/>
      <c r="CT59" s="6"/>
      <c r="CU59" s="6"/>
      <c r="CV59" s="6"/>
      <c r="CW59" s="6"/>
      <c r="CX59" s="6"/>
      <c r="CY59" s="6"/>
      <c r="CZ59" s="6"/>
      <c r="DA59" s="6"/>
      <c r="DB59" s="6"/>
      <c r="DC59" s="6"/>
      <c r="DD59" s="6"/>
      <c r="DE59" s="6"/>
      <c r="DF59" s="6"/>
      <c r="DG59" s="6"/>
      <c r="DH59" s="6"/>
      <c r="DI59" s="6"/>
      <c r="DJ59" s="6"/>
      <c r="DK59" s="6"/>
      <c r="DL59" s="6"/>
      <c r="DM59" s="6"/>
      <c r="DN59" s="6"/>
      <c r="DO59" s="6"/>
      <c r="DP59" s="6"/>
      <c r="DQ59" s="6"/>
      <c r="DR59" s="6"/>
      <c r="DS59" s="6"/>
      <c r="DT59" s="6"/>
      <c r="DU59" s="7"/>
    </row>
    <row r="60" spans="1:125" ht="16">
      <c r="C60" t="s">
        <v>101</v>
      </c>
      <c r="S60" t="s">
        <v>0</v>
      </c>
      <c r="T60" s="15" t="s">
        <v>1</v>
      </c>
      <c r="U60" s="15" t="s">
        <v>52</v>
      </c>
      <c r="V60" s="15" t="s">
        <v>53</v>
      </c>
      <c r="W60" s="15" t="s">
        <v>54</v>
      </c>
      <c r="X60" s="15" t="s">
        <v>25</v>
      </c>
      <c r="Y60" s="15" t="s">
        <v>21</v>
      </c>
      <c r="Z60" s="62" t="s">
        <v>14</v>
      </c>
      <c r="AA60" s="62" t="s">
        <v>18</v>
      </c>
      <c r="AB60" s="15" t="s">
        <v>26</v>
      </c>
      <c r="AC60" t="s">
        <v>7</v>
      </c>
      <c r="AD60" s="15" t="s">
        <v>8</v>
      </c>
      <c r="AE60" t="s">
        <v>102</v>
      </c>
      <c r="AG60" t="s">
        <v>66</v>
      </c>
      <c r="AH60" t="s">
        <v>121</v>
      </c>
      <c r="AI60" t="s">
        <v>67</v>
      </c>
      <c r="AK60" s="68"/>
      <c r="AL60" s="68"/>
      <c r="AM60" s="68"/>
      <c r="AN60" s="27"/>
      <c r="AP60" s="27"/>
      <c r="AQ60" s="20"/>
      <c r="AR60" s="21"/>
      <c r="AS60" s="21"/>
      <c r="AT60" s="21"/>
      <c r="AW60">
        <f t="shared" si="2"/>
        <v>6258.3977293587232</v>
      </c>
      <c r="AX60">
        <f t="shared" si="3"/>
        <v>4305.3977293587232</v>
      </c>
      <c r="AZ60" s="5"/>
      <c r="BA60" s="6">
        <v>20</v>
      </c>
      <c r="BB60" s="6">
        <v>0</v>
      </c>
      <c r="BC60" s="14">
        <v>0</v>
      </c>
      <c r="BD60" s="14">
        <v>0</v>
      </c>
      <c r="BE60" s="6">
        <v>0</v>
      </c>
      <c r="BF60" s="6">
        <v>0</v>
      </c>
      <c r="BG60" s="6" t="s">
        <v>12</v>
      </c>
      <c r="BH60" s="6" t="s">
        <v>13</v>
      </c>
      <c r="BI60" s="6" t="s">
        <v>14</v>
      </c>
      <c r="BJ60" s="6">
        <v>2996</v>
      </c>
      <c r="BK60" s="6">
        <v>24</v>
      </c>
      <c r="BL60" s="6" t="s">
        <v>22</v>
      </c>
      <c r="BM60" s="7" t="s">
        <v>19</v>
      </c>
      <c r="BP60" s="5"/>
      <c r="BQ60" s="6"/>
      <c r="BR60" s="6"/>
      <c r="BS60" s="6"/>
      <c r="BT60" s="6"/>
      <c r="BU60" s="6"/>
      <c r="BV60" s="6"/>
      <c r="BW60" s="6"/>
      <c r="BX60" s="6"/>
      <c r="BY60" s="6"/>
      <c r="BZ60" s="6"/>
      <c r="CA60" s="6"/>
      <c r="CB60" s="6" t="s">
        <v>84</v>
      </c>
      <c r="CC60" s="48" t="s">
        <v>85</v>
      </c>
      <c r="CD60" s="6"/>
      <c r="CE60" s="6"/>
      <c r="CF60" s="6"/>
      <c r="CG60" s="6"/>
      <c r="CH60" s="6"/>
      <c r="CI60" s="6"/>
      <c r="CJ60" s="6"/>
      <c r="CK60" s="6"/>
      <c r="CL60" s="6"/>
      <c r="CM60" s="6"/>
      <c r="CN60" s="6"/>
      <c r="CO60" s="6"/>
      <c r="CP60" s="6"/>
      <c r="CQ60" s="6"/>
      <c r="CR60" s="6"/>
      <c r="CS60" s="6"/>
      <c r="CT60" s="6"/>
      <c r="CU60" s="6"/>
      <c r="CV60" s="6"/>
      <c r="CW60" s="6"/>
      <c r="CX60" s="6"/>
      <c r="CY60" s="6"/>
      <c r="CZ60" s="6"/>
      <c r="DA60" s="6"/>
      <c r="DB60" s="6"/>
      <c r="DC60" s="6"/>
      <c r="DD60" s="6"/>
      <c r="DE60" s="6"/>
      <c r="DF60" s="6"/>
      <c r="DG60" s="6"/>
      <c r="DH60" s="6"/>
      <c r="DI60" s="6"/>
      <c r="DJ60" s="6"/>
      <c r="DK60" s="6"/>
      <c r="DL60" s="6"/>
      <c r="DM60" s="6"/>
      <c r="DN60" s="6"/>
      <c r="DO60" s="6"/>
      <c r="DP60" s="6"/>
      <c r="DQ60" s="6"/>
      <c r="DR60" s="6"/>
      <c r="DS60" s="6"/>
      <c r="DT60" s="6"/>
      <c r="DU60" s="7"/>
    </row>
    <row r="61" spans="1:125">
      <c r="A61" t="s">
        <v>34</v>
      </c>
      <c r="B61" s="64" t="s">
        <v>102</v>
      </c>
      <c r="C61" s="1" t="s">
        <v>0</v>
      </c>
      <c r="D61" s="52" t="s">
        <v>1</v>
      </c>
      <c r="E61" s="71" t="s">
        <v>3</v>
      </c>
      <c r="F61" s="52" t="s">
        <v>52</v>
      </c>
      <c r="G61" s="52" t="s">
        <v>53</v>
      </c>
      <c r="H61" s="52" t="s">
        <v>54</v>
      </c>
      <c r="I61" s="71" t="s">
        <v>4</v>
      </c>
      <c r="J61" s="52" t="s">
        <v>25</v>
      </c>
      <c r="K61" s="52" t="s">
        <v>21</v>
      </c>
      <c r="L61" s="52" t="s">
        <v>6</v>
      </c>
      <c r="M61" s="52" t="s">
        <v>14</v>
      </c>
      <c r="N61" s="52" t="s">
        <v>18</v>
      </c>
      <c r="O61" s="52" t="s">
        <v>26</v>
      </c>
      <c r="P61" s="2" t="s">
        <v>7</v>
      </c>
      <c r="Q61" s="53" t="s">
        <v>8</v>
      </c>
      <c r="R61" s="16"/>
      <c r="S61" s="1">
        <v>167</v>
      </c>
      <c r="T61" s="2">
        <v>20</v>
      </c>
      <c r="U61" s="2">
        <v>0</v>
      </c>
      <c r="V61" s="2">
        <v>1</v>
      </c>
      <c r="W61" s="2">
        <v>0</v>
      </c>
      <c r="X61" s="2">
        <v>1</v>
      </c>
      <c r="Y61" s="2">
        <v>0</v>
      </c>
      <c r="Z61" s="2">
        <v>0</v>
      </c>
      <c r="AA61" s="2">
        <v>1</v>
      </c>
      <c r="AB61" s="2">
        <v>0</v>
      </c>
      <c r="AC61" s="2">
        <v>1577</v>
      </c>
      <c r="AD61" s="2">
        <v>11</v>
      </c>
      <c r="AE61" s="56">
        <v>0</v>
      </c>
      <c r="AF61" s="6"/>
      <c r="AG61" s="55">
        <f>V$100*T61+W$100*U61+X$100*V61+Y$100*W61+Z$100*X61+AA$100*Y61+AB$100*Z61+AC$100*AA61+AD$100*AB61+AE$100*AC61+AF$100*AD61</f>
        <v>11.021744825590522</v>
      </c>
      <c r="AH61" s="16">
        <f>EXP(AG61)/(1+EXP(AG61))</f>
        <v>0.99998365782172249</v>
      </c>
      <c r="AI61">
        <f>AE61*LN(AH61)+(1-AE61)*LN(1-AH61)</f>
        <v>-11.021761167900426</v>
      </c>
      <c r="AK61" s="27"/>
      <c r="AL61" s="27"/>
      <c r="AM61" s="27"/>
      <c r="AN61" s="27"/>
      <c r="AW61">
        <f t="shared" si="2"/>
        <v>2984.1350670772927</v>
      </c>
      <c r="AX61">
        <f t="shared" si="3"/>
        <v>217.13506707729266</v>
      </c>
      <c r="AZ61" s="5"/>
      <c r="BA61" s="6">
        <v>19</v>
      </c>
      <c r="BB61" s="6">
        <v>0</v>
      </c>
      <c r="BC61" s="14">
        <v>1</v>
      </c>
      <c r="BD61" s="14">
        <v>1</v>
      </c>
      <c r="BE61" s="6">
        <v>0</v>
      </c>
      <c r="BF61" s="6">
        <v>1</v>
      </c>
      <c r="BG61" s="6" t="s">
        <v>25</v>
      </c>
      <c r="BH61" s="6" t="s">
        <v>26</v>
      </c>
      <c r="BI61" s="6" t="s">
        <v>18</v>
      </c>
      <c r="BJ61" s="6">
        <v>983</v>
      </c>
      <c r="BK61" s="6">
        <v>12</v>
      </c>
      <c r="BL61" s="6" t="s">
        <v>22</v>
      </c>
      <c r="BM61" s="7" t="s">
        <v>16</v>
      </c>
      <c r="BP61" s="5"/>
      <c r="BQ61" s="6"/>
      <c r="BR61" s="6"/>
      <c r="BS61" s="6"/>
      <c r="BT61" s="6"/>
      <c r="BU61" s="6"/>
      <c r="BV61" s="6"/>
      <c r="BW61" s="6"/>
      <c r="BX61" s="6"/>
      <c r="BY61" s="6"/>
      <c r="BZ61" s="6"/>
      <c r="CA61" s="6"/>
      <c r="CB61" s="6"/>
      <c r="CC61" s="32">
        <f t="array" ref="CC61:CC70">MMULT(CC48:DU57,BP9:BP53)</f>
        <v>1451.0636193984121</v>
      </c>
      <c r="CD61" s="6"/>
      <c r="CE61" s="6"/>
      <c r="CF61" s="6"/>
      <c r="CG61" s="6"/>
      <c r="CH61" s="6"/>
      <c r="CI61" s="6"/>
      <c r="CJ61" s="6"/>
      <c r="CK61" s="6"/>
      <c r="CL61" s="6"/>
      <c r="CM61" s="6"/>
      <c r="CN61" s="6"/>
      <c r="CO61" s="6"/>
      <c r="CP61" s="6"/>
      <c r="CQ61" s="6"/>
      <c r="CR61" s="6"/>
      <c r="CS61" s="6"/>
      <c r="CT61" s="6"/>
      <c r="CU61" s="6"/>
      <c r="CV61" s="6"/>
      <c r="CW61" s="6"/>
      <c r="CX61" s="6"/>
      <c r="CY61" s="6"/>
      <c r="CZ61" s="6"/>
      <c r="DA61" s="6"/>
      <c r="DB61" s="6"/>
      <c r="DC61" s="6"/>
      <c r="DD61" s="6"/>
      <c r="DE61" s="6"/>
      <c r="DF61" s="6"/>
      <c r="DG61" s="6"/>
      <c r="DH61" s="6"/>
      <c r="DI61" s="6"/>
      <c r="DJ61" s="6"/>
      <c r="DK61" s="6"/>
      <c r="DL61" s="6"/>
      <c r="DM61" s="6"/>
      <c r="DN61" s="6"/>
      <c r="DO61" s="6"/>
      <c r="DP61" s="6"/>
      <c r="DQ61" s="6"/>
      <c r="DR61" s="6"/>
      <c r="DS61" s="6"/>
      <c r="DT61" s="6"/>
      <c r="DU61" s="7"/>
    </row>
    <row r="62" spans="1:125">
      <c r="A62">
        <v>0</v>
      </c>
      <c r="B62" s="65">
        <v>0</v>
      </c>
      <c r="C62" s="5">
        <v>536</v>
      </c>
      <c r="D62" s="6">
        <v>75</v>
      </c>
      <c r="E62" s="6">
        <v>3</v>
      </c>
      <c r="F62" s="6">
        <v>0</v>
      </c>
      <c r="G62" s="6">
        <v>0</v>
      </c>
      <c r="H62" s="6">
        <v>1</v>
      </c>
      <c r="I62" s="6" t="s">
        <v>12</v>
      </c>
      <c r="J62" s="6">
        <v>0</v>
      </c>
      <c r="K62" s="6">
        <v>0</v>
      </c>
      <c r="L62" s="6" t="s">
        <v>14</v>
      </c>
      <c r="M62" s="6">
        <v>1</v>
      </c>
      <c r="N62" s="6">
        <v>0</v>
      </c>
      <c r="O62" s="6">
        <v>0</v>
      </c>
      <c r="P62" s="6">
        <v>1374</v>
      </c>
      <c r="Q62" s="7">
        <v>6</v>
      </c>
      <c r="S62" s="5">
        <v>410</v>
      </c>
      <c r="T62" s="6">
        <v>20</v>
      </c>
      <c r="U62" s="14">
        <v>0</v>
      </c>
      <c r="V62" s="14">
        <v>1</v>
      </c>
      <c r="W62" s="14">
        <v>0</v>
      </c>
      <c r="X62" s="14">
        <v>1</v>
      </c>
      <c r="Y62" s="14">
        <v>0</v>
      </c>
      <c r="Z62" s="14">
        <v>0</v>
      </c>
      <c r="AA62" s="14">
        <v>1</v>
      </c>
      <c r="AB62" s="14">
        <v>0</v>
      </c>
      <c r="AC62" s="6">
        <v>1967</v>
      </c>
      <c r="AD62" s="6">
        <v>24</v>
      </c>
      <c r="AE62" s="57">
        <v>0</v>
      </c>
      <c r="AF62" s="6"/>
      <c r="AG62" s="55">
        <f t="shared" ref="AG62:AG76" si="5">V$100*T62+W$100*U62+X$100*V62+Y$100*W62+Z$100*X62+AA$100*Y62+AB$100*Z62+AC$100*AA62+AD$100*AB62+AE$100*AC62+AF$100*AD62</f>
        <v>11.271812615069116</v>
      </c>
      <c r="AH62" s="16">
        <f t="shared" ref="AH62:AH76" si="6">EXP(AG62)/(1+EXP(AG62))</f>
        <v>0.99998727351549266</v>
      </c>
      <c r="AI62">
        <f t="shared" ref="AI62:AI76" si="7">AE62*LN(AH62)+(1-AE62)*LN(1-AH62)</f>
        <v>-11.271825341637197</v>
      </c>
      <c r="AK62" s="27"/>
      <c r="AL62" s="27"/>
      <c r="AM62" s="27"/>
      <c r="AN62" s="27"/>
      <c r="AZ62" s="5"/>
      <c r="BA62" s="6">
        <v>19</v>
      </c>
      <c r="BB62" s="6">
        <v>0</v>
      </c>
      <c r="BC62" s="14">
        <v>0</v>
      </c>
      <c r="BD62" s="14">
        <v>0</v>
      </c>
      <c r="BE62" s="6">
        <v>0</v>
      </c>
      <c r="BF62" s="6">
        <v>1</v>
      </c>
      <c r="BG62" s="6" t="s">
        <v>25</v>
      </c>
      <c r="BH62" s="6" t="s">
        <v>14</v>
      </c>
      <c r="BI62" s="6" t="s">
        <v>13</v>
      </c>
      <c r="BJ62" s="6">
        <v>1980</v>
      </c>
      <c r="BK62" s="6">
        <v>9</v>
      </c>
      <c r="BL62" s="6" t="s">
        <v>22</v>
      </c>
      <c r="BM62" s="7" t="s">
        <v>19</v>
      </c>
      <c r="BP62" s="5"/>
      <c r="BQ62" s="6"/>
      <c r="BR62" s="6"/>
      <c r="BS62" s="6"/>
      <c r="BT62" s="6"/>
      <c r="BU62" s="6"/>
      <c r="BV62" s="6"/>
      <c r="BW62" s="6"/>
      <c r="BX62" s="6"/>
      <c r="BY62" s="6"/>
      <c r="BZ62" s="6"/>
      <c r="CA62" s="6"/>
      <c r="CB62" s="6"/>
      <c r="CC62" s="33">
        <v>62.344065495364958</v>
      </c>
      <c r="CD62" s="6"/>
      <c r="CE62" s="6"/>
      <c r="CF62" s="6"/>
      <c r="CG62" s="6"/>
      <c r="CH62" s="6"/>
      <c r="CI62" s="6"/>
      <c r="CJ62" s="6"/>
      <c r="CK62" s="6"/>
      <c r="CL62" s="6"/>
      <c r="CM62" s="6"/>
      <c r="CN62" s="6"/>
      <c r="CO62" s="6"/>
      <c r="CP62" s="6"/>
      <c r="CQ62" s="6"/>
      <c r="CR62" s="6"/>
      <c r="CS62" s="6"/>
      <c r="CT62" s="6"/>
      <c r="CU62" s="6"/>
      <c r="CV62" s="6"/>
      <c r="CW62" s="6"/>
      <c r="CX62" s="6"/>
      <c r="CY62" s="6"/>
      <c r="CZ62" s="6"/>
      <c r="DA62" s="6"/>
      <c r="DB62" s="6"/>
      <c r="DC62" s="6"/>
      <c r="DD62" s="6"/>
      <c r="DE62" s="6"/>
      <c r="DF62" s="6"/>
      <c r="DG62" s="6"/>
      <c r="DH62" s="6"/>
      <c r="DI62" s="6"/>
      <c r="DJ62" s="6"/>
      <c r="DK62" s="6"/>
      <c r="DL62" s="6"/>
      <c r="DM62" s="6"/>
      <c r="DN62" s="6"/>
      <c r="DO62" s="6"/>
      <c r="DP62" s="6"/>
      <c r="DQ62" s="6"/>
      <c r="DR62" s="6"/>
      <c r="DS62" s="6"/>
      <c r="DT62" s="6"/>
      <c r="DU62" s="7"/>
    </row>
    <row r="63" spans="1:125">
      <c r="A63">
        <v>1</v>
      </c>
      <c r="B63" s="66">
        <v>0</v>
      </c>
      <c r="C63" s="5">
        <v>330</v>
      </c>
      <c r="D63" s="6">
        <v>75</v>
      </c>
      <c r="E63" s="6">
        <v>3</v>
      </c>
      <c r="F63" s="6">
        <v>0</v>
      </c>
      <c r="G63" s="6">
        <v>0</v>
      </c>
      <c r="H63" s="6">
        <v>1</v>
      </c>
      <c r="I63" s="6" t="s">
        <v>21</v>
      </c>
      <c r="J63" s="6">
        <v>0</v>
      </c>
      <c r="K63" s="6">
        <v>1</v>
      </c>
      <c r="L63" s="6" t="s">
        <v>14</v>
      </c>
      <c r="M63" s="6">
        <v>1</v>
      </c>
      <c r="N63" s="6">
        <v>0</v>
      </c>
      <c r="O63" s="6">
        <v>0</v>
      </c>
      <c r="P63" s="6">
        <v>6615</v>
      </c>
      <c r="Q63" s="7">
        <v>24</v>
      </c>
      <c r="S63" s="5">
        <v>865</v>
      </c>
      <c r="T63" s="6">
        <v>20</v>
      </c>
      <c r="U63" s="14">
        <v>0</v>
      </c>
      <c r="V63" s="14">
        <v>1</v>
      </c>
      <c r="W63" s="14">
        <v>0</v>
      </c>
      <c r="X63" s="14">
        <v>0</v>
      </c>
      <c r="Y63" s="14">
        <v>1</v>
      </c>
      <c r="Z63" s="14">
        <v>0</v>
      </c>
      <c r="AA63" s="14">
        <v>0</v>
      </c>
      <c r="AB63" s="14">
        <v>0</v>
      </c>
      <c r="AC63" s="6">
        <v>2221</v>
      </c>
      <c r="AD63" s="6">
        <v>15</v>
      </c>
      <c r="AE63" s="57">
        <v>0</v>
      </c>
      <c r="AF63" s="6"/>
      <c r="AG63" s="55">
        <f t="shared" si="5"/>
        <v>5.1055265817315503</v>
      </c>
      <c r="AH63" s="16">
        <f t="shared" si="6"/>
        <v>0.99397339485005975</v>
      </c>
      <c r="AI63">
        <f t="shared" si="7"/>
        <v>-5.1115714201597315</v>
      </c>
      <c r="AK63" s="27"/>
      <c r="AL63" s="27"/>
      <c r="AM63" s="27"/>
      <c r="AN63" s="27"/>
      <c r="AW63" t="s">
        <v>89</v>
      </c>
      <c r="AX63">
        <f>_xlfn.VAR.S(AX17:AX61)</f>
        <v>3156470.2078549801</v>
      </c>
      <c r="AZ63" s="5"/>
      <c r="BA63" s="6"/>
      <c r="BB63" s="6"/>
      <c r="BC63" s="6"/>
      <c r="BD63" s="6"/>
      <c r="BE63" s="6"/>
      <c r="BF63" s="6"/>
      <c r="BG63" s="6"/>
      <c r="BH63" s="6"/>
      <c r="BI63" s="6"/>
      <c r="BJ63" s="6"/>
      <c r="BK63" s="6"/>
      <c r="BL63" s="6"/>
      <c r="BM63" s="7"/>
      <c r="BP63" s="5"/>
      <c r="BQ63" s="6"/>
      <c r="BR63" s="6"/>
      <c r="BS63" s="6"/>
      <c r="BT63" s="6"/>
      <c r="BU63" s="6"/>
      <c r="BV63" s="6"/>
      <c r="BW63" s="6"/>
      <c r="BX63" s="6"/>
      <c r="BY63" s="6"/>
      <c r="BZ63" s="6"/>
      <c r="CA63" s="6"/>
      <c r="CB63" s="6"/>
      <c r="CC63" s="33">
        <v>235.91062570793113</v>
      </c>
      <c r="CD63" s="6"/>
      <c r="CE63" s="6"/>
      <c r="CF63" s="6"/>
      <c r="CG63" s="6"/>
      <c r="CH63" s="6"/>
      <c r="CI63" s="6"/>
      <c r="CJ63" s="6"/>
      <c r="CK63" s="6"/>
      <c r="CL63" s="6"/>
      <c r="CM63" s="6"/>
      <c r="CN63" s="6"/>
      <c r="CO63" s="6"/>
      <c r="CP63" s="6"/>
      <c r="CQ63" s="6"/>
      <c r="CR63" s="6"/>
      <c r="CS63" s="6"/>
      <c r="CT63" s="6"/>
      <c r="CU63" s="6"/>
      <c r="CV63" s="6"/>
      <c r="CW63" s="6"/>
      <c r="CX63" s="6"/>
      <c r="CY63" s="6"/>
      <c r="CZ63" s="6"/>
      <c r="DA63" s="6"/>
      <c r="DB63" s="6"/>
      <c r="DC63" s="6"/>
      <c r="DD63" s="6"/>
      <c r="DE63" s="6"/>
      <c r="DF63" s="6"/>
      <c r="DG63" s="6"/>
      <c r="DH63" s="6"/>
      <c r="DI63" s="6"/>
      <c r="DJ63" s="6"/>
      <c r="DK63" s="6"/>
      <c r="DL63" s="6"/>
      <c r="DM63" s="6"/>
      <c r="DN63" s="6"/>
      <c r="DO63" s="6"/>
      <c r="DP63" s="6"/>
      <c r="DQ63" s="6"/>
      <c r="DR63" s="6"/>
      <c r="DS63" s="6"/>
      <c r="DT63" s="6"/>
      <c r="DU63" s="7"/>
    </row>
    <row r="64" spans="1:125">
      <c r="A64">
        <v>0</v>
      </c>
      <c r="B64" s="65">
        <v>1</v>
      </c>
      <c r="C64" s="5">
        <v>186</v>
      </c>
      <c r="D64" s="6">
        <v>74</v>
      </c>
      <c r="E64" s="6">
        <v>3</v>
      </c>
      <c r="F64" s="6">
        <v>0</v>
      </c>
      <c r="G64" s="6">
        <v>0</v>
      </c>
      <c r="H64" s="6">
        <v>1</v>
      </c>
      <c r="I64" s="6" t="s">
        <v>21</v>
      </c>
      <c r="J64" s="6">
        <v>0</v>
      </c>
      <c r="K64" s="6">
        <v>1</v>
      </c>
      <c r="L64" s="6" t="s">
        <v>18</v>
      </c>
      <c r="M64" s="6">
        <v>0</v>
      </c>
      <c r="N64" s="6">
        <v>1</v>
      </c>
      <c r="O64" s="6">
        <v>0</v>
      </c>
      <c r="P64" s="6">
        <v>5129</v>
      </c>
      <c r="Q64" s="7">
        <v>9</v>
      </c>
      <c r="S64" s="5">
        <v>420</v>
      </c>
      <c r="T64" s="6">
        <v>20</v>
      </c>
      <c r="U64" s="14">
        <v>0</v>
      </c>
      <c r="V64" s="14">
        <v>1</v>
      </c>
      <c r="W64" s="14">
        <v>0</v>
      </c>
      <c r="X64" s="14">
        <v>0</v>
      </c>
      <c r="Y64" s="14">
        <v>1</v>
      </c>
      <c r="Z64" s="14">
        <v>0</v>
      </c>
      <c r="AA64" s="14">
        <v>0</v>
      </c>
      <c r="AB64" s="14">
        <v>0</v>
      </c>
      <c r="AC64" s="6">
        <v>3186</v>
      </c>
      <c r="AD64" s="6">
        <v>15</v>
      </c>
      <c r="AE64" s="58">
        <v>0</v>
      </c>
      <c r="AF64" s="6"/>
      <c r="AG64" s="55">
        <f t="shared" si="5"/>
        <v>5.2746547963520971</v>
      </c>
      <c r="AH64" s="16">
        <f t="shared" si="6"/>
        <v>0.9949063543082497</v>
      </c>
      <c r="AI64">
        <f t="shared" si="7"/>
        <v>-5.2797614588779638</v>
      </c>
      <c r="AJ64" s="42"/>
      <c r="AK64" s="27"/>
      <c r="AL64" s="27"/>
      <c r="AM64" s="27"/>
      <c r="AN64" s="28"/>
      <c r="AZ64" s="5"/>
      <c r="BA64" s="6"/>
      <c r="BB64" s="6"/>
      <c r="BC64" s="6"/>
      <c r="BD64" s="6"/>
      <c r="BE64" s="6"/>
      <c r="BF64" s="6"/>
      <c r="BG64" s="6"/>
      <c r="BH64" s="6"/>
      <c r="BI64" s="6"/>
      <c r="BJ64" s="6"/>
      <c r="BK64" s="6"/>
      <c r="BL64" s="6"/>
      <c r="BM64" s="7"/>
      <c r="BP64" s="5"/>
      <c r="BQ64" s="6"/>
      <c r="BR64" s="6"/>
      <c r="BS64" s="6"/>
      <c r="BT64" s="6"/>
      <c r="BU64" s="6"/>
      <c r="BV64" s="6"/>
      <c r="BW64" s="6"/>
      <c r="BX64" s="6"/>
      <c r="BY64" s="6"/>
      <c r="BZ64" s="6"/>
      <c r="CA64" s="6"/>
      <c r="CB64" s="6"/>
      <c r="CC64" s="33">
        <v>3268.6331726694516</v>
      </c>
      <c r="CD64" s="6"/>
      <c r="CE64" s="6"/>
      <c r="CF64" s="6"/>
      <c r="CG64" s="6"/>
      <c r="CH64" s="6"/>
      <c r="CI64" s="6"/>
      <c r="CJ64" s="6"/>
      <c r="CK64" s="6"/>
      <c r="CL64" s="6"/>
      <c r="CM64" s="6"/>
      <c r="CN64" s="6"/>
      <c r="CO64" s="6"/>
      <c r="CP64" s="6"/>
      <c r="CQ64" s="6"/>
      <c r="CR64" s="6"/>
      <c r="CS64" s="6"/>
      <c r="CT64" s="6"/>
      <c r="CU64" s="6"/>
      <c r="CV64" s="6"/>
      <c r="CW64" s="6"/>
      <c r="CX64" s="6"/>
      <c r="CY64" s="6"/>
      <c r="CZ64" s="6"/>
      <c r="DA64" s="6"/>
      <c r="DB64" s="6"/>
      <c r="DC64" s="6"/>
      <c r="DD64" s="6"/>
      <c r="DE64" s="6"/>
      <c r="DF64" s="6"/>
      <c r="DG64" s="6"/>
      <c r="DH64" s="6"/>
      <c r="DI64" s="6"/>
      <c r="DJ64" s="6"/>
      <c r="DK64" s="6"/>
      <c r="DL64" s="6"/>
      <c r="DM64" s="6"/>
      <c r="DN64" s="6"/>
      <c r="DO64" s="6"/>
      <c r="DP64" s="6"/>
      <c r="DQ64" s="6"/>
      <c r="DR64" s="6"/>
      <c r="DS64" s="6"/>
      <c r="DT64" s="6"/>
      <c r="DU64" s="7"/>
    </row>
    <row r="65" spans="1:125">
      <c r="A65">
        <v>1</v>
      </c>
      <c r="B65" s="65">
        <v>0</v>
      </c>
      <c r="C65" s="5">
        <v>756</v>
      </c>
      <c r="D65" s="6">
        <v>74</v>
      </c>
      <c r="E65" s="6">
        <v>0</v>
      </c>
      <c r="F65" s="6">
        <v>0</v>
      </c>
      <c r="G65" s="6">
        <v>0</v>
      </c>
      <c r="H65" s="6">
        <v>0</v>
      </c>
      <c r="I65" s="6" t="s">
        <v>12</v>
      </c>
      <c r="J65" s="6">
        <v>0</v>
      </c>
      <c r="K65" s="6">
        <v>0</v>
      </c>
      <c r="L65" s="6" t="s">
        <v>26</v>
      </c>
      <c r="M65" s="6">
        <v>0</v>
      </c>
      <c r="N65" s="6">
        <v>0</v>
      </c>
      <c r="O65" s="6">
        <v>1</v>
      </c>
      <c r="P65" s="6">
        <v>1299</v>
      </c>
      <c r="Q65" s="7">
        <v>6</v>
      </c>
      <c r="S65" s="5">
        <v>296</v>
      </c>
      <c r="T65" s="6">
        <v>20</v>
      </c>
      <c r="U65" s="14">
        <v>0</v>
      </c>
      <c r="V65" s="14">
        <v>1</v>
      </c>
      <c r="W65" s="14">
        <v>0</v>
      </c>
      <c r="X65" s="14">
        <v>0</v>
      </c>
      <c r="Y65" s="14">
        <v>1</v>
      </c>
      <c r="Z65" s="14">
        <v>0</v>
      </c>
      <c r="AA65" s="14">
        <v>0</v>
      </c>
      <c r="AB65" s="14">
        <v>0</v>
      </c>
      <c r="AC65" s="6">
        <v>4675</v>
      </c>
      <c r="AD65" s="6">
        <v>12</v>
      </c>
      <c r="AE65" s="58">
        <v>0</v>
      </c>
      <c r="AF65" s="6"/>
      <c r="AG65" s="55">
        <f t="shared" si="5"/>
        <v>5.4936861722768029</v>
      </c>
      <c r="AH65" s="16">
        <f t="shared" si="6"/>
        <v>0.99590418842565931</v>
      </c>
      <c r="AI65">
        <f t="shared" si="7"/>
        <v>-5.4977903946613011</v>
      </c>
      <c r="AJ65" s="22"/>
      <c r="AK65" s="27"/>
      <c r="AL65" s="27"/>
      <c r="AM65" s="27"/>
      <c r="AN65" s="28"/>
      <c r="AZ65" s="5"/>
      <c r="BA65" s="6"/>
      <c r="BB65" s="6"/>
      <c r="BC65" s="6"/>
      <c r="BD65" s="6"/>
      <c r="BE65" s="6"/>
      <c r="BF65" s="6"/>
      <c r="BG65" s="6"/>
      <c r="BH65" s="6"/>
      <c r="BI65" s="6"/>
      <c r="BJ65" s="6"/>
      <c r="BK65" s="6"/>
      <c r="BL65" s="6"/>
      <c r="BM65" s="7"/>
      <c r="BP65" s="5"/>
      <c r="BQ65" s="6"/>
      <c r="BR65" s="6"/>
      <c r="BS65" s="6"/>
      <c r="BT65" s="6"/>
      <c r="BU65" s="6"/>
      <c r="BV65" s="6"/>
      <c r="BW65" s="6"/>
      <c r="BX65" s="6"/>
      <c r="BY65" s="6"/>
      <c r="BZ65" s="6"/>
      <c r="CA65" s="6"/>
      <c r="CB65" s="6"/>
      <c r="CC65" s="33">
        <v>1560.0406224121741</v>
      </c>
      <c r="CD65" s="6"/>
      <c r="CE65" s="6"/>
      <c r="CF65" s="6"/>
      <c r="CG65" s="6"/>
      <c r="CH65" s="6"/>
      <c r="CI65" s="6"/>
      <c r="CJ65" s="6"/>
      <c r="CK65" s="6"/>
      <c r="CL65" s="6"/>
      <c r="CM65" s="6"/>
      <c r="CN65" s="6"/>
      <c r="CO65" s="6"/>
      <c r="CP65" s="6"/>
      <c r="CQ65" s="6"/>
      <c r="CR65" s="6"/>
      <c r="CS65" s="6"/>
      <c r="CT65" s="6"/>
      <c r="CU65" s="6"/>
      <c r="CV65" s="6"/>
      <c r="CW65" s="6"/>
      <c r="CX65" s="6"/>
      <c r="CY65" s="6"/>
      <c r="CZ65" s="6"/>
      <c r="DA65" s="6"/>
      <c r="DB65" s="6"/>
      <c r="DC65" s="6"/>
      <c r="DD65" s="6"/>
      <c r="DE65" s="6"/>
      <c r="DF65" s="6"/>
      <c r="DG65" s="6"/>
      <c r="DH65" s="6"/>
      <c r="DI65" s="6"/>
      <c r="DJ65" s="6"/>
      <c r="DK65" s="6"/>
      <c r="DL65" s="6"/>
      <c r="DM65" s="6"/>
      <c r="DN65" s="6"/>
      <c r="DO65" s="6"/>
      <c r="DP65" s="6"/>
      <c r="DQ65" s="6"/>
      <c r="DR65" s="6"/>
      <c r="DS65" s="6"/>
      <c r="DT65" s="6"/>
      <c r="DU65" s="7"/>
    </row>
    <row r="66" spans="1:125">
      <c r="A66">
        <v>1</v>
      </c>
      <c r="B66" s="65">
        <v>0</v>
      </c>
      <c r="C66" s="5">
        <v>430</v>
      </c>
      <c r="D66" s="6">
        <v>74</v>
      </c>
      <c r="E66" s="6">
        <v>1</v>
      </c>
      <c r="F66" s="6">
        <v>1</v>
      </c>
      <c r="G66" s="6">
        <v>0</v>
      </c>
      <c r="H66" s="6">
        <v>0</v>
      </c>
      <c r="I66" s="6" t="s">
        <v>12</v>
      </c>
      <c r="J66" s="6">
        <v>0</v>
      </c>
      <c r="K66" s="6">
        <v>0</v>
      </c>
      <c r="L66" s="6" t="s">
        <v>13</v>
      </c>
      <c r="M66" s="6">
        <v>0</v>
      </c>
      <c r="N66" s="6">
        <v>0</v>
      </c>
      <c r="O66" s="6">
        <v>0</v>
      </c>
      <c r="P66" s="6">
        <v>3448</v>
      </c>
      <c r="Q66" s="7">
        <v>5</v>
      </c>
      <c r="S66" s="5">
        <v>155</v>
      </c>
      <c r="T66" s="6">
        <v>20</v>
      </c>
      <c r="U66" s="14">
        <v>0</v>
      </c>
      <c r="V66" s="14">
        <v>1</v>
      </c>
      <c r="W66" s="14">
        <v>0</v>
      </c>
      <c r="X66" s="14">
        <v>0</v>
      </c>
      <c r="Y66" s="14">
        <v>1</v>
      </c>
      <c r="Z66" s="14">
        <v>1</v>
      </c>
      <c r="AA66" s="14">
        <v>0</v>
      </c>
      <c r="AB66" s="14">
        <v>0</v>
      </c>
      <c r="AC66" s="6">
        <v>1282</v>
      </c>
      <c r="AD66" s="6">
        <v>12</v>
      </c>
      <c r="AE66" s="58">
        <v>1</v>
      </c>
      <c r="AF66" s="6"/>
      <c r="AG66" s="55">
        <f t="shared" si="5"/>
        <v>6.5114845313247836</v>
      </c>
      <c r="AH66" s="16">
        <f t="shared" si="6"/>
        <v>0.99851593405750982</v>
      </c>
      <c r="AI66">
        <f t="shared" si="7"/>
        <v>-1.4851682590930088E-3</v>
      </c>
      <c r="AJ66" s="22"/>
      <c r="AK66" s="27"/>
      <c r="AL66" s="27"/>
      <c r="AM66" s="27"/>
      <c r="AN66" s="28"/>
      <c r="AZ66" s="5"/>
      <c r="BA66" s="43"/>
      <c r="BB66" s="6"/>
      <c r="BC66" s="6"/>
      <c r="BD66" s="46" t="s">
        <v>98</v>
      </c>
      <c r="BE66" s="6"/>
      <c r="BF66" s="6"/>
      <c r="BG66" s="6"/>
      <c r="BH66" s="6"/>
      <c r="BI66" s="6"/>
      <c r="BJ66" s="6"/>
      <c r="BK66" s="6"/>
      <c r="BL66" s="6"/>
      <c r="BM66" s="7"/>
      <c r="BP66" s="5"/>
      <c r="BQ66" s="6"/>
      <c r="BR66" s="6"/>
      <c r="BS66" s="6"/>
      <c r="BT66" s="6"/>
      <c r="BU66" s="6"/>
      <c r="BV66" s="6"/>
      <c r="BW66" s="6"/>
      <c r="BX66" s="6"/>
      <c r="BY66" s="6"/>
      <c r="BZ66" s="6"/>
      <c r="CA66" s="6"/>
      <c r="CB66" s="6"/>
      <c r="CC66" s="33">
        <v>433.75842244764658</v>
      </c>
      <c r="CD66" s="6"/>
      <c r="CE66" s="6"/>
      <c r="CF66" s="6"/>
      <c r="CG66" s="6"/>
      <c r="CH66" s="6"/>
      <c r="CI66" s="6"/>
      <c r="CJ66" s="6"/>
      <c r="CK66" s="6"/>
      <c r="CL66" s="6"/>
      <c r="CM66" s="6"/>
      <c r="CN66" s="6"/>
      <c r="CO66" s="6"/>
      <c r="CP66" s="6"/>
      <c r="CQ66" s="6"/>
      <c r="CR66" s="6"/>
      <c r="CS66" s="6"/>
      <c r="CT66" s="6"/>
      <c r="CU66" s="6"/>
      <c r="CV66" s="6"/>
      <c r="CW66" s="6"/>
      <c r="CX66" s="6"/>
      <c r="CY66" s="6"/>
      <c r="CZ66" s="6"/>
      <c r="DA66" s="6"/>
      <c r="DB66" s="6"/>
      <c r="DC66" s="6"/>
      <c r="DD66" s="6"/>
      <c r="DE66" s="6"/>
      <c r="DF66" s="6"/>
      <c r="DG66" s="6"/>
      <c r="DH66" s="6"/>
      <c r="DI66" s="6"/>
      <c r="DJ66" s="6"/>
      <c r="DK66" s="6"/>
      <c r="DL66" s="6"/>
      <c r="DM66" s="6"/>
      <c r="DN66" s="6"/>
      <c r="DO66" s="6"/>
      <c r="DP66" s="6"/>
      <c r="DQ66" s="6"/>
      <c r="DR66" s="6"/>
      <c r="DS66" s="6"/>
      <c r="DT66" s="6"/>
      <c r="DU66" s="7"/>
    </row>
    <row r="67" spans="1:125">
      <c r="A67">
        <v>1</v>
      </c>
      <c r="B67" s="65">
        <v>0</v>
      </c>
      <c r="C67" s="5">
        <v>606</v>
      </c>
      <c r="D67" s="6">
        <v>74</v>
      </c>
      <c r="E67" s="6">
        <v>3</v>
      </c>
      <c r="F67" s="6">
        <v>0</v>
      </c>
      <c r="G67" s="6">
        <v>0</v>
      </c>
      <c r="H67" s="6">
        <v>1</v>
      </c>
      <c r="I67" s="6" t="s">
        <v>12</v>
      </c>
      <c r="J67" s="6">
        <v>0</v>
      </c>
      <c r="K67" s="6">
        <v>0</v>
      </c>
      <c r="L67" s="6" t="s">
        <v>13</v>
      </c>
      <c r="M67" s="6">
        <v>0</v>
      </c>
      <c r="N67" s="6">
        <v>0</v>
      </c>
      <c r="O67" s="6">
        <v>0</v>
      </c>
      <c r="P67" s="6">
        <v>4526</v>
      </c>
      <c r="Q67" s="7">
        <v>24</v>
      </c>
      <c r="S67" s="5">
        <v>585</v>
      </c>
      <c r="T67" s="6">
        <v>20</v>
      </c>
      <c r="U67" s="14">
        <v>0</v>
      </c>
      <c r="V67" s="14">
        <v>1</v>
      </c>
      <c r="W67" s="14">
        <v>0</v>
      </c>
      <c r="X67" s="14">
        <v>0</v>
      </c>
      <c r="Y67" s="14">
        <v>1</v>
      </c>
      <c r="Z67" s="14">
        <v>1</v>
      </c>
      <c r="AA67" s="14">
        <v>0</v>
      </c>
      <c r="AB67" s="14">
        <v>0</v>
      </c>
      <c r="AC67" s="6">
        <v>2039</v>
      </c>
      <c r="AD67" s="6">
        <v>18</v>
      </c>
      <c r="AE67" s="58">
        <v>1</v>
      </c>
      <c r="AF67" s="6"/>
      <c r="AG67" s="55">
        <f t="shared" si="5"/>
        <v>6.7280268381362447</v>
      </c>
      <c r="AH67" s="16">
        <f t="shared" si="6"/>
        <v>0.99880453854667139</v>
      </c>
      <c r="AI67">
        <f t="shared" si="7"/>
        <v>-1.1961765873720733E-3</v>
      </c>
      <c r="AJ67" s="22"/>
      <c r="AK67" s="27"/>
      <c r="AL67" s="27"/>
      <c r="AM67" s="27"/>
      <c r="AN67" s="28"/>
      <c r="AZ67" s="5"/>
      <c r="BA67" s="6" t="s">
        <v>97</v>
      </c>
      <c r="BB67" s="6">
        <f>BB$40*BB47+BB$41*BD47+BB$42*BC47+BB$43*BK47</f>
        <v>1350.5213938275081</v>
      </c>
      <c r="BC67" s="6">
        <f>ABS((BJ47-BB67)/BJ47)</f>
        <v>0.14361357398382493</v>
      </c>
      <c r="BD67" s="46">
        <f>SUM(BC67:BC82)/16</f>
        <v>0.41048252913173161</v>
      </c>
      <c r="BE67" s="6"/>
      <c r="BF67" s="50">
        <v>12</v>
      </c>
      <c r="BG67" s="6"/>
      <c r="BH67" s="6"/>
      <c r="BI67" s="6"/>
      <c r="BJ67" s="6"/>
      <c r="BK67" s="6"/>
      <c r="BL67" s="6"/>
      <c r="BM67" s="7"/>
      <c r="BP67" s="5"/>
      <c r="BQ67" s="6"/>
      <c r="BR67" s="6"/>
      <c r="BS67" s="6"/>
      <c r="BT67" s="6"/>
      <c r="BU67" s="6"/>
      <c r="BV67" s="6"/>
      <c r="BW67" s="6"/>
      <c r="BX67" s="6"/>
      <c r="BY67" s="6"/>
      <c r="BZ67" s="6"/>
      <c r="CA67" s="6"/>
      <c r="CB67" s="6"/>
      <c r="CC67" s="33">
        <v>-736.51435610301019</v>
      </c>
      <c r="CD67" s="6"/>
      <c r="CE67" s="6"/>
      <c r="CF67" s="6"/>
      <c r="CG67" s="6"/>
      <c r="CH67" s="6"/>
      <c r="CI67" s="6"/>
      <c r="CJ67" s="6"/>
      <c r="CK67" s="6"/>
      <c r="CL67" s="6"/>
      <c r="CM67" s="6"/>
      <c r="CN67" s="6"/>
      <c r="CO67" s="6"/>
      <c r="CP67" s="6"/>
      <c r="CQ67" s="6"/>
      <c r="CR67" s="6"/>
      <c r="CS67" s="6"/>
      <c r="CT67" s="6"/>
      <c r="CU67" s="6"/>
      <c r="CV67" s="6"/>
      <c r="CW67" s="6"/>
      <c r="CX67" s="6"/>
      <c r="CY67" s="6"/>
      <c r="CZ67" s="6"/>
      <c r="DA67" s="6"/>
      <c r="DB67" s="6"/>
      <c r="DC67" s="6"/>
      <c r="DD67" s="6"/>
      <c r="DE67" s="6"/>
      <c r="DF67" s="6"/>
      <c r="DG67" s="6"/>
      <c r="DH67" s="6"/>
      <c r="DI67" s="6"/>
      <c r="DJ67" s="6"/>
      <c r="DK67" s="6"/>
      <c r="DL67" s="6"/>
      <c r="DM67" s="6"/>
      <c r="DN67" s="6"/>
      <c r="DO67" s="6"/>
      <c r="DP67" s="6"/>
      <c r="DQ67" s="6"/>
      <c r="DR67" s="6"/>
      <c r="DS67" s="6"/>
      <c r="DT67" s="6"/>
      <c r="DU67" s="7"/>
    </row>
    <row r="68" spans="1:125">
      <c r="A68">
        <v>1</v>
      </c>
      <c r="B68" s="65">
        <v>0</v>
      </c>
      <c r="C68" s="5">
        <v>163</v>
      </c>
      <c r="D68" s="6">
        <v>70</v>
      </c>
      <c r="E68" s="6">
        <v>3</v>
      </c>
      <c r="F68" s="6">
        <v>0</v>
      </c>
      <c r="G68" s="6">
        <v>0</v>
      </c>
      <c r="H68" s="6">
        <v>1</v>
      </c>
      <c r="I68" s="6" t="s">
        <v>21</v>
      </c>
      <c r="J68" s="6">
        <v>0</v>
      </c>
      <c r="K68" s="6">
        <v>1</v>
      </c>
      <c r="L68" s="6" t="s">
        <v>18</v>
      </c>
      <c r="M68" s="6">
        <v>0</v>
      </c>
      <c r="N68" s="6">
        <v>1</v>
      </c>
      <c r="O68" s="6">
        <v>0</v>
      </c>
      <c r="P68" s="6">
        <v>7308</v>
      </c>
      <c r="Q68" s="7">
        <v>10</v>
      </c>
      <c r="S68" s="5">
        <v>593</v>
      </c>
      <c r="T68" s="6">
        <v>20</v>
      </c>
      <c r="U68" s="14">
        <v>1</v>
      </c>
      <c r="V68" s="14">
        <v>0</v>
      </c>
      <c r="W68" s="14">
        <v>0</v>
      </c>
      <c r="X68" s="14">
        <v>0</v>
      </c>
      <c r="Y68" s="14">
        <v>1</v>
      </c>
      <c r="Z68" s="14">
        <v>0</v>
      </c>
      <c r="AA68" s="14">
        <v>1</v>
      </c>
      <c r="AB68" s="14">
        <v>0</v>
      </c>
      <c r="AC68" s="6">
        <v>2718</v>
      </c>
      <c r="AD68" s="6">
        <v>24</v>
      </c>
      <c r="AE68" s="58">
        <v>1</v>
      </c>
      <c r="AF68" s="6"/>
      <c r="AG68" s="55">
        <f t="shared" si="5"/>
        <v>7.6643319791413633</v>
      </c>
      <c r="AH68" s="16">
        <f t="shared" si="6"/>
        <v>0.99953094997833414</v>
      </c>
      <c r="AI68">
        <f t="shared" si="7"/>
        <v>-4.6916006003762032E-4</v>
      </c>
      <c r="AJ68" s="22"/>
      <c r="AK68" s="27"/>
      <c r="AL68" s="27"/>
      <c r="AM68" s="27"/>
      <c r="AN68" s="28"/>
      <c r="AZ68" s="5"/>
      <c r="BA68" s="6"/>
      <c r="BB68" s="6">
        <f t="shared" ref="BB68:BB81" si="8">BB$40*BB48+BB$41*BD48+BB$42*BC48+BB$43*BK48</f>
        <v>2943.0651570294945</v>
      </c>
      <c r="BC68" s="6">
        <f>ABS((BJ48-BB68)/BJ48)</f>
        <v>0.49622021201296107</v>
      </c>
      <c r="BD68" s="6"/>
      <c r="BE68" s="6"/>
      <c r="BF68" s="6" t="s">
        <v>99</v>
      </c>
      <c r="BG68" s="6"/>
      <c r="BH68" s="6"/>
      <c r="BI68" s="6"/>
      <c r="BJ68" s="6"/>
      <c r="BK68" s="6"/>
      <c r="BL68" s="6"/>
      <c r="BM68" s="7"/>
      <c r="BP68" s="5"/>
      <c r="BQ68" s="6"/>
      <c r="BR68" s="6"/>
      <c r="BS68" s="6"/>
      <c r="BT68" s="6"/>
      <c r="BU68" s="6"/>
      <c r="BV68" s="6"/>
      <c r="BW68" s="6"/>
      <c r="BX68" s="6"/>
      <c r="BY68" s="6"/>
      <c r="BZ68" s="6"/>
      <c r="CA68" s="6"/>
      <c r="CB68" s="6"/>
      <c r="CC68" s="33">
        <v>-1761.2712973292766</v>
      </c>
      <c r="CD68" s="6"/>
      <c r="CE68" s="6"/>
      <c r="CF68" s="6"/>
      <c r="CG68" s="6"/>
      <c r="CH68" s="6"/>
      <c r="CI68" s="6"/>
      <c r="CJ68" s="6"/>
      <c r="CK68" s="6"/>
      <c r="CL68" s="6"/>
      <c r="CM68" s="6"/>
      <c r="CN68" s="6"/>
      <c r="CO68" s="6"/>
      <c r="CP68" s="6"/>
      <c r="CQ68" s="6"/>
      <c r="CR68" s="6"/>
      <c r="CS68" s="6"/>
      <c r="CT68" s="6"/>
      <c r="CU68" s="6"/>
      <c r="CV68" s="6"/>
      <c r="CW68" s="6"/>
      <c r="CX68" s="6"/>
      <c r="CY68" s="6"/>
      <c r="CZ68" s="6"/>
      <c r="DA68" s="6"/>
      <c r="DB68" s="6"/>
      <c r="DC68" s="6"/>
      <c r="DD68" s="6"/>
      <c r="DE68" s="6"/>
      <c r="DF68" s="6"/>
      <c r="DG68" s="6"/>
      <c r="DH68" s="6"/>
      <c r="DI68" s="6"/>
      <c r="DJ68" s="6"/>
      <c r="DK68" s="6"/>
      <c r="DL68" s="6"/>
      <c r="DM68" s="6"/>
      <c r="DN68" s="6"/>
      <c r="DO68" s="6"/>
      <c r="DP68" s="6"/>
      <c r="DQ68" s="6"/>
      <c r="DR68" s="6"/>
      <c r="DS68" s="6"/>
      <c r="DT68" s="6"/>
      <c r="DU68" s="7"/>
    </row>
    <row r="69" spans="1:125">
      <c r="A69">
        <v>1</v>
      </c>
      <c r="B69" s="65">
        <v>0</v>
      </c>
      <c r="C69" s="5">
        <v>187</v>
      </c>
      <c r="D69" s="6">
        <v>68</v>
      </c>
      <c r="E69" s="6">
        <v>0</v>
      </c>
      <c r="F69" s="6">
        <v>0</v>
      </c>
      <c r="G69" s="6">
        <v>0</v>
      </c>
      <c r="H69" s="6">
        <v>0</v>
      </c>
      <c r="I69" s="6" t="s">
        <v>21</v>
      </c>
      <c r="J69" s="6">
        <v>0</v>
      </c>
      <c r="K69" s="6">
        <v>1</v>
      </c>
      <c r="L69" s="6" t="s">
        <v>18</v>
      </c>
      <c r="M69" s="6">
        <v>0</v>
      </c>
      <c r="N69" s="6">
        <v>1</v>
      </c>
      <c r="O69" s="6">
        <v>0</v>
      </c>
      <c r="P69" s="6">
        <v>1175</v>
      </c>
      <c r="Q69" s="7">
        <v>16</v>
      </c>
      <c r="S69" s="5">
        <v>513</v>
      </c>
      <c r="T69" s="6">
        <v>20</v>
      </c>
      <c r="U69" s="14">
        <v>0</v>
      </c>
      <c r="V69" s="14">
        <v>1</v>
      </c>
      <c r="W69" s="14">
        <v>0</v>
      </c>
      <c r="X69" s="14">
        <v>0</v>
      </c>
      <c r="Y69" s="14">
        <v>1</v>
      </c>
      <c r="Z69" s="14">
        <v>0</v>
      </c>
      <c r="AA69" s="14">
        <v>1</v>
      </c>
      <c r="AB69" s="14">
        <v>0</v>
      </c>
      <c r="AC69" s="6">
        <v>585</v>
      </c>
      <c r="AD69" s="6">
        <v>12</v>
      </c>
      <c r="AE69" s="58">
        <v>0</v>
      </c>
      <c r="AF69" s="6"/>
      <c r="AG69" s="55">
        <f t="shared" si="5"/>
        <v>7.6984965212285328</v>
      </c>
      <c r="AH69" s="16">
        <f t="shared" si="6"/>
        <v>0.99954669706574251</v>
      </c>
      <c r="AI69">
        <f t="shared" si="7"/>
        <v>-7.6989499269356338</v>
      </c>
      <c r="AJ69" s="22"/>
      <c r="AK69" s="27"/>
      <c r="AL69" s="27"/>
      <c r="AM69" s="27"/>
      <c r="AN69" s="28"/>
      <c r="AZ69" s="5"/>
      <c r="BA69" s="6"/>
      <c r="BB69" s="6">
        <f t="shared" si="8"/>
        <v>1838.2610440172175</v>
      </c>
      <c r="BC69" s="6">
        <f t="shared" ref="BC69:BC82" si="9">ABS((BJ49-BB69)/BJ49)</f>
        <v>0.17232731021286921</v>
      </c>
      <c r="BD69" s="6"/>
      <c r="BE69" s="6"/>
      <c r="BF69" s="6"/>
      <c r="BG69" s="6"/>
      <c r="BH69" s="6"/>
      <c r="BI69" s="6"/>
      <c r="BJ69" s="6"/>
      <c r="BK69" s="6"/>
      <c r="BL69" s="6"/>
      <c r="BM69" s="7"/>
      <c r="BP69" s="5"/>
      <c r="BQ69" s="6"/>
      <c r="BR69" s="6"/>
      <c r="BS69" s="6"/>
      <c r="BT69" s="6"/>
      <c r="BU69" s="6"/>
      <c r="BV69" s="6"/>
      <c r="BW69" s="6"/>
      <c r="BX69" s="6"/>
      <c r="BY69" s="6"/>
      <c r="BZ69" s="6"/>
      <c r="CA69" s="6"/>
      <c r="CB69" s="6"/>
      <c r="CC69" s="34">
        <v>-2331.5260101193949</v>
      </c>
      <c r="CD69" s="6"/>
      <c r="CE69" s="6"/>
      <c r="CF69" s="6"/>
      <c r="CG69" s="6"/>
      <c r="CH69" s="6"/>
      <c r="CI69" s="6"/>
      <c r="CJ69" s="6"/>
      <c r="CK69" s="6"/>
      <c r="CL69" s="6"/>
      <c r="CM69" s="6"/>
      <c r="CN69" s="6"/>
      <c r="CO69" s="6"/>
      <c r="CP69" s="6"/>
      <c r="CQ69" s="6"/>
      <c r="CR69" s="6"/>
      <c r="CS69" s="6"/>
      <c r="CT69" s="6"/>
      <c r="CU69" s="6"/>
      <c r="CV69" s="6"/>
      <c r="CW69" s="6"/>
      <c r="CX69" s="6"/>
      <c r="CY69" s="6"/>
      <c r="CZ69" s="6"/>
      <c r="DA69" s="6"/>
      <c r="DB69" s="6"/>
      <c r="DC69" s="6"/>
      <c r="DD69" s="6"/>
      <c r="DE69" s="6"/>
      <c r="DF69" s="6"/>
      <c r="DG69" s="6"/>
      <c r="DH69" s="6"/>
      <c r="DI69" s="6"/>
      <c r="DJ69" s="6"/>
      <c r="DK69" s="6"/>
      <c r="DL69" s="6"/>
      <c r="DM69" s="6"/>
      <c r="DN69" s="6"/>
      <c r="DO69" s="6"/>
      <c r="DP69" s="6"/>
      <c r="DQ69" s="6"/>
      <c r="DR69" s="6"/>
      <c r="DS69" s="6"/>
      <c r="DT69" s="6"/>
      <c r="DU69" s="7"/>
    </row>
    <row r="70" spans="1:125">
      <c r="A70">
        <v>1</v>
      </c>
      <c r="B70" s="65">
        <v>1</v>
      </c>
      <c r="C70" s="5">
        <v>846</v>
      </c>
      <c r="D70" s="6">
        <v>68</v>
      </c>
      <c r="E70" s="6">
        <v>2</v>
      </c>
      <c r="F70" s="6">
        <v>0</v>
      </c>
      <c r="G70" s="6">
        <v>1</v>
      </c>
      <c r="H70" s="6">
        <v>0</v>
      </c>
      <c r="I70" s="6" t="s">
        <v>25</v>
      </c>
      <c r="J70" s="6">
        <v>1</v>
      </c>
      <c r="K70" s="6">
        <v>0</v>
      </c>
      <c r="L70" s="6" t="s">
        <v>13</v>
      </c>
      <c r="M70" s="6">
        <v>0</v>
      </c>
      <c r="N70" s="6">
        <v>0</v>
      </c>
      <c r="O70" s="6">
        <v>0</v>
      </c>
      <c r="P70" s="6">
        <v>6761</v>
      </c>
      <c r="Q70" s="7">
        <v>18</v>
      </c>
      <c r="S70" s="5">
        <v>905</v>
      </c>
      <c r="T70" s="6">
        <v>20</v>
      </c>
      <c r="U70" s="14">
        <v>0</v>
      </c>
      <c r="V70" s="14">
        <v>0</v>
      </c>
      <c r="W70" s="14">
        <v>0</v>
      </c>
      <c r="X70" s="14">
        <v>0</v>
      </c>
      <c r="Y70" s="14">
        <v>1</v>
      </c>
      <c r="Z70" s="14">
        <v>1</v>
      </c>
      <c r="AA70" s="14">
        <v>0</v>
      </c>
      <c r="AB70" s="14">
        <v>0</v>
      </c>
      <c r="AC70" s="6">
        <v>1107</v>
      </c>
      <c r="AD70" s="6">
        <v>12</v>
      </c>
      <c r="AE70" s="58">
        <v>0</v>
      </c>
      <c r="AF70" s="6"/>
      <c r="AG70" s="55">
        <f t="shared" si="5"/>
        <v>-2.5420699380247029</v>
      </c>
      <c r="AH70" s="16">
        <f t="shared" si="6"/>
        <v>7.2961043696741085E-2</v>
      </c>
      <c r="AI70">
        <f t="shared" si="7"/>
        <v>-7.5759690239657437E-2</v>
      </c>
      <c r="AJ70" s="22"/>
      <c r="AK70" s="27"/>
      <c r="AL70" s="27"/>
      <c r="AM70" s="27"/>
      <c r="AN70" s="28"/>
      <c r="AZ70" s="5"/>
      <c r="BA70" s="6"/>
      <c r="BB70" s="6">
        <f t="shared" si="8"/>
        <v>1838.8768522968196</v>
      </c>
      <c r="BC70" s="6">
        <f t="shared" si="9"/>
        <v>0.42282584673671703</v>
      </c>
      <c r="BD70" s="6"/>
      <c r="BE70" s="6"/>
      <c r="BF70" s="6"/>
      <c r="BG70" s="6"/>
      <c r="BH70" s="6"/>
      <c r="BI70" s="6"/>
      <c r="BJ70" s="6"/>
      <c r="BK70" s="6"/>
      <c r="BL70" s="6"/>
      <c r="BM70" s="7"/>
      <c r="BP70" s="5"/>
      <c r="BQ70" s="6"/>
      <c r="BR70" s="6"/>
      <c r="BS70" s="6"/>
      <c r="BT70" s="6"/>
      <c r="BU70" s="6"/>
      <c r="BV70" s="6"/>
      <c r="BW70" s="6"/>
      <c r="BX70" s="6"/>
      <c r="BY70" s="6"/>
      <c r="BZ70" s="6"/>
      <c r="CA70" s="6"/>
      <c r="CB70" s="6"/>
      <c r="CC70" s="34">
        <v>79.617050338124685</v>
      </c>
      <c r="CD70" s="6"/>
      <c r="CE70" s="6"/>
      <c r="CF70" s="6"/>
      <c r="CG70" s="6"/>
      <c r="CH70" s="6"/>
      <c r="CI70" s="6"/>
      <c r="CJ70" s="6"/>
      <c r="CK70" s="6"/>
      <c r="CL70" s="6"/>
      <c r="CM70" s="6"/>
      <c r="CN70" s="6"/>
      <c r="CO70" s="6"/>
      <c r="CP70" s="6"/>
      <c r="CQ70" s="6"/>
      <c r="CR70" s="6"/>
      <c r="CS70" s="6"/>
      <c r="CT70" s="6"/>
      <c r="CU70" s="6"/>
      <c r="CV70" s="6"/>
      <c r="CW70" s="6"/>
      <c r="CX70" s="6"/>
      <c r="CY70" s="6"/>
      <c r="CZ70" s="6"/>
      <c r="DA70" s="6"/>
      <c r="DB70" s="6"/>
      <c r="DC70" s="6"/>
      <c r="DD70" s="6"/>
      <c r="DE70" s="6"/>
      <c r="DF70" s="6"/>
      <c r="DG70" s="6"/>
      <c r="DH70" s="6"/>
      <c r="DI70" s="6"/>
      <c r="DJ70" s="6"/>
      <c r="DK70" s="6"/>
      <c r="DL70" s="6"/>
      <c r="DM70" s="6"/>
      <c r="DN70" s="6"/>
      <c r="DO70" s="6"/>
      <c r="DP70" s="6"/>
      <c r="DQ70" s="6"/>
      <c r="DR70" s="6"/>
      <c r="DS70" s="6"/>
      <c r="DT70" s="6"/>
      <c r="DU70" s="7"/>
    </row>
    <row r="71" spans="1:125">
      <c r="A71">
        <v>1</v>
      </c>
      <c r="B71" s="65">
        <v>1</v>
      </c>
      <c r="C71" s="5">
        <v>917</v>
      </c>
      <c r="D71" s="6">
        <v>68</v>
      </c>
      <c r="E71" s="6">
        <v>3</v>
      </c>
      <c r="F71" s="6">
        <v>0</v>
      </c>
      <c r="G71" s="6">
        <v>0</v>
      </c>
      <c r="H71" s="6">
        <v>1</v>
      </c>
      <c r="I71" s="6" t="s">
        <v>12</v>
      </c>
      <c r="J71" s="6">
        <v>0</v>
      </c>
      <c r="K71" s="6">
        <v>0</v>
      </c>
      <c r="L71" s="6" t="s">
        <v>14</v>
      </c>
      <c r="M71" s="6">
        <v>1</v>
      </c>
      <c r="N71" s="6">
        <v>0</v>
      </c>
      <c r="O71" s="6">
        <v>0</v>
      </c>
      <c r="P71" s="6">
        <v>14896</v>
      </c>
      <c r="Q71" s="7">
        <v>6</v>
      </c>
      <c r="S71" s="5">
        <v>428</v>
      </c>
      <c r="T71" s="6">
        <v>20</v>
      </c>
      <c r="U71" s="14">
        <v>0</v>
      </c>
      <c r="V71" s="14">
        <v>1</v>
      </c>
      <c r="W71" s="14">
        <v>0</v>
      </c>
      <c r="X71" s="14">
        <v>1</v>
      </c>
      <c r="Y71" s="14">
        <v>0</v>
      </c>
      <c r="Z71" s="14">
        <v>0</v>
      </c>
      <c r="AA71" s="14">
        <v>0</v>
      </c>
      <c r="AB71" s="14">
        <v>0</v>
      </c>
      <c r="AC71" s="6">
        <v>1313</v>
      </c>
      <c r="AD71" s="6">
        <v>9</v>
      </c>
      <c r="AE71" s="58">
        <v>0</v>
      </c>
      <c r="AF71" s="6"/>
      <c r="AG71" s="55">
        <f t="shared" si="5"/>
        <v>8.025885769564912</v>
      </c>
      <c r="AH71" s="16">
        <f t="shared" si="6"/>
        <v>0.99967321647406882</v>
      </c>
      <c r="AI71">
        <f t="shared" si="7"/>
        <v>-8.0262126064963581</v>
      </c>
      <c r="AJ71" s="22"/>
      <c r="AK71" s="27"/>
      <c r="AL71" s="27"/>
      <c r="AM71" s="27"/>
      <c r="AN71" s="28"/>
      <c r="AZ71" s="5"/>
      <c r="BA71" s="6"/>
      <c r="BB71" s="6">
        <f t="shared" si="8"/>
        <v>1470.608835213774</v>
      </c>
      <c r="BC71" s="6">
        <f t="shared" si="9"/>
        <v>0.68543126519491471</v>
      </c>
      <c r="BD71" s="6"/>
      <c r="BE71" s="6"/>
      <c r="BF71" s="6"/>
      <c r="BG71" s="6"/>
      <c r="BH71" s="6"/>
      <c r="BI71" s="6"/>
      <c r="BJ71" s="6"/>
      <c r="BK71" s="6"/>
      <c r="BL71" s="6"/>
      <c r="BM71" s="7"/>
      <c r="BP71" s="5"/>
      <c r="BQ71" s="6"/>
      <c r="BR71" s="6"/>
      <c r="BS71" s="6"/>
      <c r="BT71" s="6"/>
      <c r="BU71" s="6"/>
      <c r="BV71" s="6"/>
      <c r="BW71" s="6"/>
      <c r="BX71" s="6"/>
      <c r="BY71" s="6"/>
      <c r="BZ71" s="6"/>
      <c r="CA71" s="6"/>
      <c r="CB71" s="6"/>
      <c r="CC71" s="6"/>
      <c r="CD71" s="6"/>
      <c r="CE71" s="6"/>
      <c r="CF71" s="6"/>
      <c r="CG71" s="6"/>
      <c r="CH71" s="6"/>
      <c r="CI71" s="6"/>
      <c r="CJ71" s="6"/>
      <c r="CK71" s="6"/>
      <c r="CL71" s="6"/>
      <c r="CM71" s="6"/>
      <c r="CN71" s="6"/>
      <c r="CO71" s="6"/>
      <c r="CP71" s="6"/>
      <c r="CQ71" s="6"/>
      <c r="CR71" s="6"/>
      <c r="CS71" s="6"/>
      <c r="CT71" s="6"/>
      <c r="CU71" s="6"/>
      <c r="CV71" s="6"/>
      <c r="CW71" s="6"/>
      <c r="CX71" s="6"/>
      <c r="CY71" s="6"/>
      <c r="CZ71" s="6"/>
      <c r="DA71" s="6"/>
      <c r="DB71" s="6"/>
      <c r="DC71" s="6"/>
      <c r="DD71" s="6"/>
      <c r="DE71" s="6"/>
      <c r="DF71" s="6"/>
      <c r="DG71" s="6"/>
      <c r="DH71" s="6"/>
      <c r="DI71" s="6"/>
      <c r="DJ71" s="6"/>
      <c r="DK71" s="6"/>
      <c r="DL71" s="6"/>
      <c r="DM71" s="6"/>
      <c r="DN71" s="6"/>
      <c r="DO71" s="6"/>
      <c r="DP71" s="6"/>
      <c r="DQ71" s="6"/>
      <c r="DR71" s="6"/>
      <c r="DS71" s="6"/>
      <c r="DT71" s="6"/>
      <c r="DU71" s="7"/>
    </row>
    <row r="72" spans="1:125">
      <c r="A72">
        <v>0</v>
      </c>
      <c r="B72" s="65">
        <v>0</v>
      </c>
      <c r="C72" s="5">
        <v>554</v>
      </c>
      <c r="D72" s="6">
        <v>67</v>
      </c>
      <c r="E72" s="6">
        <v>3</v>
      </c>
      <c r="F72" s="6">
        <v>0</v>
      </c>
      <c r="G72" s="6">
        <v>0</v>
      </c>
      <c r="H72" s="6">
        <v>1</v>
      </c>
      <c r="I72" s="6" t="s">
        <v>12</v>
      </c>
      <c r="J72" s="6">
        <v>0</v>
      </c>
      <c r="K72" s="6">
        <v>0</v>
      </c>
      <c r="L72" s="6" t="s">
        <v>18</v>
      </c>
      <c r="M72" s="6">
        <v>0</v>
      </c>
      <c r="N72" s="6">
        <v>1</v>
      </c>
      <c r="O72" s="6">
        <v>0</v>
      </c>
      <c r="P72" s="6">
        <v>1199</v>
      </c>
      <c r="Q72" s="7">
        <v>9</v>
      </c>
      <c r="S72" s="5">
        <v>93</v>
      </c>
      <c r="T72" s="6">
        <v>20</v>
      </c>
      <c r="U72" s="14">
        <v>0</v>
      </c>
      <c r="V72" s="14">
        <v>1</v>
      </c>
      <c r="W72" s="14">
        <v>0</v>
      </c>
      <c r="X72" s="14">
        <v>0</v>
      </c>
      <c r="Y72" s="14">
        <v>1</v>
      </c>
      <c r="Z72" s="14">
        <v>0</v>
      </c>
      <c r="AA72" s="14">
        <v>0</v>
      </c>
      <c r="AB72" s="14">
        <v>1</v>
      </c>
      <c r="AC72" s="6">
        <v>3617</v>
      </c>
      <c r="AD72" s="6">
        <v>24</v>
      </c>
      <c r="AE72" s="58">
        <v>0</v>
      </c>
      <c r="AF72" s="6"/>
      <c r="AG72" s="55">
        <f t="shared" si="5"/>
        <v>7.2489003434506207</v>
      </c>
      <c r="AH72" s="16">
        <f t="shared" si="6"/>
        <v>0.99928954933269343</v>
      </c>
      <c r="AI72">
        <f t="shared" si="7"/>
        <v>-7.2496110466075327</v>
      </c>
      <c r="AJ72" s="22"/>
      <c r="AK72" s="27"/>
      <c r="AL72" s="27"/>
      <c r="AM72" s="27"/>
      <c r="AN72" s="28"/>
      <c r="AZ72" s="5"/>
      <c r="BA72" s="6"/>
      <c r="BB72" s="6">
        <f t="shared" si="8"/>
        <v>1470.608835213774</v>
      </c>
      <c r="BC72" s="6">
        <f t="shared" si="9"/>
        <v>0.14712077629779563</v>
      </c>
      <c r="BD72" s="6"/>
      <c r="BE72" s="6"/>
      <c r="BF72" s="6"/>
      <c r="BG72" s="6"/>
      <c r="BH72" s="6"/>
      <c r="BI72" s="6"/>
      <c r="BJ72" s="6"/>
      <c r="BK72" s="6"/>
      <c r="BL72" s="6"/>
      <c r="BM72" s="7"/>
      <c r="BP72" s="5"/>
      <c r="BQ72" s="6"/>
      <c r="BR72" s="6"/>
      <c r="BS72" s="6"/>
      <c r="BT72" s="6"/>
      <c r="BU72" s="6"/>
      <c r="BV72" s="6"/>
      <c r="BW72" s="6"/>
      <c r="BX72" s="6"/>
      <c r="BY72" s="6"/>
      <c r="BZ72" s="6"/>
      <c r="CA72" s="6"/>
      <c r="CB72" s="6"/>
      <c r="CC72" s="6"/>
      <c r="CD72" s="6"/>
      <c r="CE72" s="6"/>
      <c r="CF72" s="6"/>
      <c r="CG72" s="6"/>
      <c r="CH72" s="6"/>
      <c r="CI72" s="6"/>
      <c r="CJ72" s="6"/>
      <c r="CK72" s="6"/>
      <c r="CL72" s="6"/>
      <c r="CM72" s="6"/>
      <c r="CN72" s="6"/>
      <c r="CO72" s="6"/>
      <c r="CP72" s="6"/>
      <c r="CQ72" s="6"/>
      <c r="CR72" s="6"/>
      <c r="CS72" s="6"/>
      <c r="CT72" s="6"/>
      <c r="CU72" s="6"/>
      <c r="CV72" s="6"/>
      <c r="CW72" s="6"/>
      <c r="CX72" s="6"/>
      <c r="CY72" s="6"/>
      <c r="CZ72" s="6"/>
      <c r="DA72" s="6"/>
      <c r="DB72" s="6"/>
      <c r="DC72" s="6"/>
      <c r="DD72" s="6"/>
      <c r="DE72" s="6"/>
      <c r="DF72" s="6"/>
      <c r="DG72" s="6"/>
      <c r="DH72" s="6"/>
      <c r="DI72" s="6"/>
      <c r="DJ72" s="6"/>
      <c r="DK72" s="6"/>
      <c r="DL72" s="6"/>
      <c r="DM72" s="6"/>
      <c r="DN72" s="6"/>
      <c r="DO72" s="6"/>
      <c r="DP72" s="6"/>
      <c r="DQ72" s="6"/>
      <c r="DR72" s="6"/>
      <c r="DS72" s="6"/>
      <c r="DT72" s="6"/>
      <c r="DU72" s="7"/>
    </row>
    <row r="73" spans="1:125">
      <c r="A73">
        <v>0</v>
      </c>
      <c r="B73" s="65">
        <v>0</v>
      </c>
      <c r="C73" s="5">
        <v>779</v>
      </c>
      <c r="D73" s="6">
        <v>67</v>
      </c>
      <c r="E73" s="6">
        <v>2</v>
      </c>
      <c r="F73" s="6">
        <v>0</v>
      </c>
      <c r="G73" s="6">
        <v>1</v>
      </c>
      <c r="H73" s="6">
        <v>0</v>
      </c>
      <c r="I73" s="6" t="s">
        <v>12</v>
      </c>
      <c r="J73" s="6">
        <v>0</v>
      </c>
      <c r="K73" s="6">
        <v>0</v>
      </c>
      <c r="L73" s="6" t="s">
        <v>18</v>
      </c>
      <c r="M73" s="6">
        <v>0</v>
      </c>
      <c r="N73" s="6">
        <v>1</v>
      </c>
      <c r="O73" s="6">
        <v>0</v>
      </c>
      <c r="P73" s="6">
        <v>3872</v>
      </c>
      <c r="Q73" s="7">
        <v>18</v>
      </c>
      <c r="S73" s="5">
        <v>188</v>
      </c>
      <c r="T73" s="6">
        <v>20</v>
      </c>
      <c r="U73" s="14">
        <v>0</v>
      </c>
      <c r="V73" s="14">
        <v>1</v>
      </c>
      <c r="W73" s="14">
        <v>0</v>
      </c>
      <c r="X73" s="14">
        <v>1</v>
      </c>
      <c r="Y73" s="14">
        <v>0</v>
      </c>
      <c r="Z73" s="14">
        <v>1</v>
      </c>
      <c r="AA73" s="14">
        <v>0</v>
      </c>
      <c r="AB73" s="14">
        <v>0</v>
      </c>
      <c r="AC73" s="6">
        <v>674</v>
      </c>
      <c r="AD73" s="6">
        <v>12</v>
      </c>
      <c r="AE73" s="58">
        <v>1</v>
      </c>
      <c r="AF73" s="6"/>
      <c r="AG73" s="55">
        <f t="shared" si="5"/>
        <v>9.5682911098228818</v>
      </c>
      <c r="AH73" s="16">
        <f t="shared" si="6"/>
        <v>0.99993009413580147</v>
      </c>
      <c r="AI73">
        <f t="shared" si="7"/>
        <v>-6.9908307727330619E-5</v>
      </c>
      <c r="AJ73" s="22"/>
      <c r="AK73" s="27"/>
      <c r="AL73" s="27"/>
      <c r="AM73" s="27"/>
      <c r="AN73" s="28"/>
      <c r="AZ73" s="5"/>
      <c r="BA73" s="6"/>
      <c r="BB73" s="6">
        <f t="shared" si="8"/>
        <v>2205.913252820661</v>
      </c>
      <c r="BC73" s="6">
        <f t="shared" si="9"/>
        <v>8.1860349593261897E-2</v>
      </c>
      <c r="BD73" s="6"/>
      <c r="BE73" s="6"/>
      <c r="BF73" s="6"/>
      <c r="BG73" s="6"/>
      <c r="BH73" s="6"/>
      <c r="BI73" s="6"/>
      <c r="BJ73" s="6"/>
      <c r="BK73" s="6"/>
      <c r="BL73" s="6"/>
      <c r="BM73" s="7"/>
      <c r="BP73" s="8"/>
      <c r="BQ73" s="9"/>
      <c r="BR73" s="9"/>
      <c r="BS73" s="9"/>
      <c r="BT73" s="9"/>
      <c r="BU73" s="9"/>
      <c r="BV73" s="9"/>
      <c r="BW73" s="9"/>
      <c r="BX73" s="9"/>
      <c r="BY73" s="9"/>
      <c r="BZ73" s="9"/>
      <c r="CA73" s="9"/>
      <c r="CB73" s="9"/>
      <c r="CC73" s="9"/>
      <c r="CD73" s="9"/>
      <c r="CE73" s="9"/>
      <c r="CF73" s="9"/>
      <c r="CG73" s="9"/>
      <c r="CH73" s="9"/>
      <c r="CI73" s="9"/>
      <c r="CJ73" s="9"/>
      <c r="CK73" s="9"/>
      <c r="CL73" s="9"/>
      <c r="CM73" s="9"/>
      <c r="CN73" s="9"/>
      <c r="CO73" s="9"/>
      <c r="CP73" s="9"/>
      <c r="CQ73" s="9"/>
      <c r="CR73" s="9"/>
      <c r="CS73" s="9"/>
      <c r="CT73" s="9"/>
      <c r="CU73" s="9"/>
      <c r="CV73" s="9"/>
      <c r="CW73" s="9"/>
      <c r="CX73" s="9"/>
      <c r="CY73" s="9"/>
      <c r="CZ73" s="9"/>
      <c r="DA73" s="9"/>
      <c r="DB73" s="9"/>
      <c r="DC73" s="9"/>
      <c r="DD73" s="9"/>
      <c r="DE73" s="9"/>
      <c r="DF73" s="9"/>
      <c r="DG73" s="9"/>
      <c r="DH73" s="9"/>
      <c r="DI73" s="9"/>
      <c r="DJ73" s="9"/>
      <c r="DK73" s="9"/>
      <c r="DL73" s="9"/>
      <c r="DM73" s="9"/>
      <c r="DN73" s="9"/>
      <c r="DO73" s="9"/>
      <c r="DP73" s="9"/>
      <c r="DQ73" s="9"/>
      <c r="DR73" s="9"/>
      <c r="DS73" s="9"/>
      <c r="DT73" s="9"/>
      <c r="DU73" s="10"/>
    </row>
    <row r="74" spans="1:125">
      <c r="A74">
        <v>1</v>
      </c>
      <c r="B74" s="65">
        <v>0</v>
      </c>
      <c r="C74" s="5">
        <v>0</v>
      </c>
      <c r="D74" s="6">
        <v>67</v>
      </c>
      <c r="E74" s="6">
        <v>2</v>
      </c>
      <c r="F74" s="6">
        <v>0</v>
      </c>
      <c r="G74" s="6">
        <v>1</v>
      </c>
      <c r="H74" s="6">
        <v>0</v>
      </c>
      <c r="I74" s="6" t="s">
        <v>12</v>
      </c>
      <c r="J74" s="6">
        <v>0</v>
      </c>
      <c r="K74" s="6">
        <v>0</v>
      </c>
      <c r="L74" s="6" t="s">
        <v>14</v>
      </c>
      <c r="M74" s="6">
        <v>1</v>
      </c>
      <c r="N74" s="6">
        <v>0</v>
      </c>
      <c r="O74" s="6">
        <v>0</v>
      </c>
      <c r="P74" s="6">
        <v>1169</v>
      </c>
      <c r="Q74" s="7">
        <v>6</v>
      </c>
      <c r="S74" s="5">
        <v>495</v>
      </c>
      <c r="T74" s="6">
        <v>20</v>
      </c>
      <c r="U74" s="14">
        <v>0</v>
      </c>
      <c r="V74" s="14">
        <v>1</v>
      </c>
      <c r="W74" s="14">
        <v>0</v>
      </c>
      <c r="X74" s="14">
        <v>1</v>
      </c>
      <c r="Y74" s="14">
        <v>0</v>
      </c>
      <c r="Z74" s="14">
        <v>1</v>
      </c>
      <c r="AA74" s="14">
        <v>0</v>
      </c>
      <c r="AB74" s="14">
        <v>0</v>
      </c>
      <c r="AC74" s="6">
        <v>2996</v>
      </c>
      <c r="AD74" s="6">
        <v>24</v>
      </c>
      <c r="AE74" s="58">
        <v>1</v>
      </c>
      <c r="AF74" s="6"/>
      <c r="AG74" s="55">
        <f t="shared" si="5"/>
        <v>10.142987741490778</v>
      </c>
      <c r="AH74" s="16">
        <f t="shared" si="6"/>
        <v>0.99996065049221317</v>
      </c>
      <c r="AI74">
        <f t="shared" si="7"/>
        <v>-3.9350281999025952E-5</v>
      </c>
      <c r="AJ74" s="22"/>
      <c r="AK74" s="27"/>
      <c r="AL74" s="27"/>
      <c r="AM74" s="27"/>
      <c r="AN74" s="28"/>
      <c r="AZ74" s="5"/>
      <c r="BA74" s="6"/>
      <c r="BB74" s="6">
        <f t="shared" si="8"/>
        <v>2943.0651570294945</v>
      </c>
      <c r="BC74" s="6">
        <f t="shared" si="9"/>
        <v>8.2805429370674935E-2</v>
      </c>
      <c r="BD74" s="6"/>
      <c r="BE74" s="6"/>
      <c r="BF74" s="6"/>
      <c r="BG74" s="6"/>
      <c r="BH74" s="6"/>
      <c r="BI74" s="6"/>
      <c r="BJ74" s="6"/>
      <c r="BK74" s="6"/>
      <c r="BL74" s="6"/>
      <c r="BM74" s="7"/>
    </row>
    <row r="75" spans="1:125">
      <c r="A75">
        <v>0</v>
      </c>
      <c r="B75" s="65">
        <v>0</v>
      </c>
      <c r="C75" s="5">
        <v>723</v>
      </c>
      <c r="D75" s="6">
        <v>66</v>
      </c>
      <c r="E75" s="6">
        <v>1</v>
      </c>
      <c r="F75" s="6">
        <v>1</v>
      </c>
      <c r="G75" s="6">
        <v>0</v>
      </c>
      <c r="H75" s="6">
        <v>0</v>
      </c>
      <c r="I75" s="6" t="s">
        <v>12</v>
      </c>
      <c r="J75" s="6">
        <v>0</v>
      </c>
      <c r="K75" s="6">
        <v>0</v>
      </c>
      <c r="L75" s="6" t="s">
        <v>18</v>
      </c>
      <c r="M75" s="6">
        <v>0</v>
      </c>
      <c r="N75" s="6">
        <v>1</v>
      </c>
      <c r="O75" s="6">
        <v>0</v>
      </c>
      <c r="P75" s="6">
        <v>790</v>
      </c>
      <c r="Q75" s="7">
        <v>9</v>
      </c>
      <c r="S75" s="5">
        <v>391</v>
      </c>
      <c r="T75" s="6">
        <v>19</v>
      </c>
      <c r="U75" s="14">
        <v>1</v>
      </c>
      <c r="V75" s="14">
        <v>0</v>
      </c>
      <c r="W75" s="14">
        <v>0</v>
      </c>
      <c r="X75" s="14">
        <v>0</v>
      </c>
      <c r="Y75" s="14">
        <v>1</v>
      </c>
      <c r="Z75" s="14">
        <v>0</v>
      </c>
      <c r="AA75" s="14">
        <v>1</v>
      </c>
      <c r="AB75" s="14">
        <v>0</v>
      </c>
      <c r="AC75" s="6">
        <v>983</v>
      </c>
      <c r="AD75" s="6">
        <v>12</v>
      </c>
      <c r="AE75" s="58">
        <v>0</v>
      </c>
      <c r="AF75" s="6"/>
      <c r="AG75" s="55">
        <f t="shared" si="5"/>
        <v>7.391781265162745</v>
      </c>
      <c r="AH75" s="16">
        <f t="shared" si="6"/>
        <v>0.99938408240178866</v>
      </c>
      <c r="AI75">
        <f t="shared" si="7"/>
        <v>-7.3923973725160863</v>
      </c>
      <c r="AJ75" s="22"/>
      <c r="AK75" s="27"/>
      <c r="AL75" s="27"/>
      <c r="AM75" s="27"/>
      <c r="AN75" s="28"/>
      <c r="AZ75" s="5"/>
      <c r="BA75" s="6"/>
      <c r="BB75" s="6">
        <f t="shared" si="8"/>
        <v>1472.4563218157205</v>
      </c>
      <c r="BC75" s="6">
        <f t="shared" si="9"/>
        <v>1.517019353531146</v>
      </c>
      <c r="BD75" s="6"/>
      <c r="BE75" s="6"/>
      <c r="BF75" s="6"/>
      <c r="BG75" s="6"/>
      <c r="BH75" s="6"/>
      <c r="BI75" s="6"/>
      <c r="BJ75" s="6"/>
      <c r="BK75" s="6"/>
      <c r="BL75" s="6"/>
      <c r="BM75" s="7"/>
    </row>
    <row r="76" spans="1:125">
      <c r="A76">
        <v>1</v>
      </c>
      <c r="B76" s="65">
        <v>0</v>
      </c>
      <c r="C76" s="5">
        <v>774</v>
      </c>
      <c r="D76" s="6">
        <v>66</v>
      </c>
      <c r="E76" s="6">
        <v>0</v>
      </c>
      <c r="F76" s="6">
        <v>0</v>
      </c>
      <c r="G76" s="6">
        <v>0</v>
      </c>
      <c r="H76" s="6">
        <v>0</v>
      </c>
      <c r="I76" s="6" t="s">
        <v>21</v>
      </c>
      <c r="J76" s="6">
        <v>0</v>
      </c>
      <c r="K76" s="6">
        <v>1</v>
      </c>
      <c r="L76" s="6" t="s">
        <v>26</v>
      </c>
      <c r="M76" s="6">
        <v>0</v>
      </c>
      <c r="N76" s="6">
        <v>0</v>
      </c>
      <c r="O76" s="6">
        <v>1</v>
      </c>
      <c r="P76" s="6">
        <v>1480</v>
      </c>
      <c r="Q76" s="7">
        <v>12</v>
      </c>
      <c r="S76" s="8">
        <v>633</v>
      </c>
      <c r="T76" s="9">
        <v>19</v>
      </c>
      <c r="U76" s="9">
        <v>0</v>
      </c>
      <c r="V76" s="9">
        <v>1</v>
      </c>
      <c r="W76" s="9">
        <v>0</v>
      </c>
      <c r="X76" s="9">
        <v>0</v>
      </c>
      <c r="Y76" s="9">
        <v>1</v>
      </c>
      <c r="Z76" s="9">
        <v>0</v>
      </c>
      <c r="AA76" s="9">
        <v>0</v>
      </c>
      <c r="AB76" s="9">
        <v>0</v>
      </c>
      <c r="AC76" s="9">
        <v>1980</v>
      </c>
      <c r="AD76" s="9">
        <v>9</v>
      </c>
      <c r="AE76" s="59">
        <v>1</v>
      </c>
      <c r="AF76" s="6"/>
      <c r="AG76" s="55">
        <f t="shared" si="5"/>
        <v>5.1786865623108618</v>
      </c>
      <c r="AH76" s="16">
        <f t="shared" si="6"/>
        <v>0.99439617649873091</v>
      </c>
      <c r="AI76">
        <f t="shared" si="7"/>
        <v>-5.6195838264843012E-3</v>
      </c>
      <c r="AJ76" s="22"/>
      <c r="AK76" s="27"/>
      <c r="AL76" s="27"/>
      <c r="AM76" s="27"/>
      <c r="AN76" s="28"/>
      <c r="AZ76" s="5"/>
      <c r="BA76" s="6"/>
      <c r="BB76" s="6">
        <f t="shared" si="8"/>
        <v>1472.3024687776124</v>
      </c>
      <c r="BC76" s="6">
        <f t="shared" si="9"/>
        <v>0.3299931967277438</v>
      </c>
      <c r="BD76" s="6"/>
      <c r="BE76" s="6"/>
      <c r="BF76" s="6"/>
      <c r="BG76" s="6"/>
      <c r="BH76" s="6"/>
      <c r="BI76" s="6"/>
      <c r="BJ76" s="6"/>
      <c r="BK76" s="6"/>
      <c r="BL76" s="6"/>
      <c r="BM76" s="7"/>
    </row>
    <row r="77" spans="1:125">
      <c r="A77">
        <v>1</v>
      </c>
      <c r="B77" s="65">
        <v>0</v>
      </c>
      <c r="C77" s="5">
        <v>75</v>
      </c>
      <c r="D77" s="6">
        <v>66</v>
      </c>
      <c r="E77" s="6">
        <v>3</v>
      </c>
      <c r="F77" s="6">
        <v>0</v>
      </c>
      <c r="G77" s="6">
        <v>0</v>
      </c>
      <c r="H77" s="6">
        <v>1</v>
      </c>
      <c r="I77" s="6" t="s">
        <v>21</v>
      </c>
      <c r="J77" s="6">
        <v>0</v>
      </c>
      <c r="K77" s="6">
        <v>1</v>
      </c>
      <c r="L77" s="6" t="s">
        <v>14</v>
      </c>
      <c r="M77" s="6">
        <v>1</v>
      </c>
      <c r="N77" s="6">
        <v>0</v>
      </c>
      <c r="O77" s="6">
        <v>0</v>
      </c>
      <c r="P77" s="6">
        <v>1526</v>
      </c>
      <c r="Q77" s="7">
        <v>12</v>
      </c>
      <c r="AD77" s="22"/>
      <c r="AE77" s="22"/>
      <c r="AF77" s="22"/>
      <c r="AG77" s="22"/>
      <c r="AH77" s="22"/>
      <c r="AI77" s="22"/>
      <c r="AJ77" s="22"/>
      <c r="AK77" s="27"/>
      <c r="AL77" s="27"/>
      <c r="AM77" s="27"/>
      <c r="AN77" s="28"/>
      <c r="AZ77" s="5"/>
      <c r="BA77" s="6"/>
      <c r="BB77" s="6">
        <f t="shared" si="8"/>
        <v>1102.9566264103305</v>
      </c>
      <c r="BC77" s="6">
        <f t="shared" si="9"/>
        <v>0.15997210479030427</v>
      </c>
      <c r="BD77" s="6"/>
      <c r="BE77" s="6"/>
      <c r="BF77" s="6"/>
      <c r="BG77" s="6"/>
      <c r="BH77" s="6"/>
      <c r="BI77" s="6"/>
      <c r="BJ77" s="6"/>
      <c r="BK77" s="6"/>
      <c r="BL77" s="6"/>
      <c r="BM77" s="7"/>
    </row>
    <row r="78" spans="1:125">
      <c r="A78">
        <v>1</v>
      </c>
      <c r="B78" s="65">
        <v>1</v>
      </c>
      <c r="C78" s="5">
        <v>137</v>
      </c>
      <c r="D78" s="6">
        <v>66</v>
      </c>
      <c r="E78" s="6">
        <v>1</v>
      </c>
      <c r="F78" s="6">
        <v>1</v>
      </c>
      <c r="G78" s="6">
        <v>0</v>
      </c>
      <c r="H78" s="6">
        <v>0</v>
      </c>
      <c r="I78" s="6" t="s">
        <v>12</v>
      </c>
      <c r="J78" s="6">
        <v>0</v>
      </c>
      <c r="K78" s="6">
        <v>0</v>
      </c>
      <c r="L78" s="6" t="s">
        <v>18</v>
      </c>
      <c r="M78" s="6">
        <v>0</v>
      </c>
      <c r="N78" s="6">
        <v>1</v>
      </c>
      <c r="O78" s="6">
        <v>0</v>
      </c>
      <c r="P78" s="6">
        <v>766</v>
      </c>
      <c r="Q78" s="7">
        <v>12</v>
      </c>
      <c r="AD78" s="22"/>
      <c r="AE78" s="22"/>
      <c r="AF78" s="22"/>
      <c r="AG78" s="22"/>
      <c r="AH78" s="22"/>
      <c r="AI78" s="22"/>
      <c r="AJ78" s="22"/>
      <c r="AK78" s="27"/>
      <c r="AL78" s="27"/>
      <c r="AM78" s="27"/>
      <c r="AN78" s="28"/>
      <c r="AZ78" s="5"/>
      <c r="BA78" s="6"/>
      <c r="BB78" s="6">
        <f t="shared" si="8"/>
        <v>2941.217670427548</v>
      </c>
      <c r="BC78" s="6">
        <f t="shared" si="9"/>
        <v>0.18683503720554381</v>
      </c>
      <c r="BD78" s="6"/>
      <c r="BE78" s="6"/>
      <c r="BF78" s="6"/>
      <c r="BG78" s="6"/>
      <c r="BH78" s="6"/>
      <c r="BI78" s="6"/>
      <c r="BJ78" s="6"/>
      <c r="BK78" s="6"/>
      <c r="BL78" s="6"/>
      <c r="BM78" s="7"/>
    </row>
    <row r="79" spans="1:125">
      <c r="A79">
        <v>1</v>
      </c>
      <c r="B79" s="65">
        <v>1</v>
      </c>
      <c r="C79" s="5">
        <v>213</v>
      </c>
      <c r="D79" s="6">
        <v>66</v>
      </c>
      <c r="E79" s="6">
        <v>3</v>
      </c>
      <c r="F79" s="6">
        <v>0</v>
      </c>
      <c r="G79" s="6">
        <v>0</v>
      </c>
      <c r="H79" s="6">
        <v>1</v>
      </c>
      <c r="I79" s="6" t="s">
        <v>12</v>
      </c>
      <c r="J79" s="6">
        <v>0</v>
      </c>
      <c r="K79" s="6">
        <v>0</v>
      </c>
      <c r="L79" s="6" t="s">
        <v>26</v>
      </c>
      <c r="M79" s="6">
        <v>0</v>
      </c>
      <c r="N79" s="6">
        <v>0</v>
      </c>
      <c r="O79" s="6">
        <v>1</v>
      </c>
      <c r="P79" s="6">
        <v>1908</v>
      </c>
      <c r="Q79" s="7">
        <v>30</v>
      </c>
      <c r="AD79" s="22"/>
      <c r="AE79" s="22"/>
      <c r="AF79" s="22"/>
      <c r="AG79" s="22"/>
      <c r="AH79" s="22"/>
      <c r="AI79" s="22"/>
      <c r="AJ79" s="22"/>
      <c r="AK79" s="27"/>
      <c r="AL79" s="27"/>
      <c r="AM79" s="27"/>
      <c r="AN79" s="28"/>
      <c r="AZ79" s="5"/>
      <c r="BA79" s="6"/>
      <c r="BB79" s="6">
        <f t="shared" si="8"/>
        <v>1470.608835213774</v>
      </c>
      <c r="BC79" s="6">
        <f t="shared" si="9"/>
        <v>1.1819122184180624</v>
      </c>
      <c r="BD79" s="6"/>
      <c r="BE79" s="6"/>
      <c r="BF79" s="6"/>
      <c r="BG79" s="6"/>
      <c r="BH79" s="6"/>
      <c r="BI79" s="6"/>
      <c r="BJ79" s="6"/>
      <c r="BK79" s="6"/>
      <c r="BL79" s="6"/>
      <c r="BM79" s="7"/>
    </row>
    <row r="80" spans="1:125">
      <c r="A80">
        <v>0</v>
      </c>
      <c r="B80" s="65">
        <v>0</v>
      </c>
      <c r="C80" s="5">
        <v>883</v>
      </c>
      <c r="D80" s="6">
        <v>65</v>
      </c>
      <c r="E80" s="6">
        <v>0</v>
      </c>
      <c r="F80" s="6">
        <v>0</v>
      </c>
      <c r="G80" s="6">
        <v>0</v>
      </c>
      <c r="H80" s="6">
        <v>0</v>
      </c>
      <c r="I80" s="6" t="s">
        <v>12</v>
      </c>
      <c r="J80" s="6">
        <v>0</v>
      </c>
      <c r="K80" s="6">
        <v>0</v>
      </c>
      <c r="L80" s="6" t="s">
        <v>13</v>
      </c>
      <c r="M80" s="6">
        <v>0</v>
      </c>
      <c r="N80" s="6">
        <v>0</v>
      </c>
      <c r="O80" s="6">
        <v>0</v>
      </c>
      <c r="P80" s="6">
        <v>1098</v>
      </c>
      <c r="Q80" s="7">
        <v>18</v>
      </c>
      <c r="T80" s="51">
        <v>13</v>
      </c>
      <c r="AD80" s="22"/>
      <c r="AE80" s="22"/>
      <c r="AF80" s="22"/>
      <c r="AG80" s="22"/>
      <c r="AH80" s="22"/>
      <c r="AI80" s="22"/>
      <c r="AJ80" s="22"/>
      <c r="AK80" s="27"/>
      <c r="AL80" s="27"/>
      <c r="AM80" s="27"/>
      <c r="AN80" s="28"/>
      <c r="AZ80" s="5"/>
      <c r="BA80" s="6"/>
      <c r="BB80" s="6">
        <f t="shared" si="8"/>
        <v>2941.217670427548</v>
      </c>
      <c r="BC80" s="6">
        <f t="shared" si="9"/>
        <v>1.828515673312817E-2</v>
      </c>
      <c r="BD80" s="6"/>
      <c r="BE80" s="6"/>
      <c r="BF80" s="6"/>
      <c r="BG80" s="6"/>
      <c r="BH80" s="6"/>
      <c r="BI80" s="6"/>
      <c r="BJ80" s="6"/>
      <c r="BK80" s="6"/>
      <c r="BL80" s="6"/>
      <c r="BM80" s="7"/>
    </row>
    <row r="81" spans="1:65">
      <c r="A81">
        <v>1</v>
      </c>
      <c r="B81" s="65">
        <v>0</v>
      </c>
      <c r="C81" s="5">
        <v>179</v>
      </c>
      <c r="D81" s="6">
        <v>65</v>
      </c>
      <c r="E81" s="6">
        <v>2</v>
      </c>
      <c r="F81" s="6">
        <v>0</v>
      </c>
      <c r="G81" s="6">
        <v>1</v>
      </c>
      <c r="H81" s="6">
        <v>0</v>
      </c>
      <c r="I81" s="6" t="s">
        <v>12</v>
      </c>
      <c r="J81" s="6">
        <v>0</v>
      </c>
      <c r="K81" s="6">
        <v>0</v>
      </c>
      <c r="L81" s="6" t="s">
        <v>14</v>
      </c>
      <c r="M81" s="6">
        <v>1</v>
      </c>
      <c r="N81" s="6">
        <v>0</v>
      </c>
      <c r="O81" s="6">
        <v>0</v>
      </c>
      <c r="P81" s="6">
        <v>571</v>
      </c>
      <c r="Q81" s="7">
        <v>21</v>
      </c>
      <c r="T81" s="82" t="s">
        <v>105</v>
      </c>
      <c r="U81" s="81"/>
      <c r="V81" s="81"/>
      <c r="W81" s="81"/>
      <c r="X81" s="81"/>
      <c r="Y81" s="81"/>
      <c r="Z81" s="81"/>
      <c r="AA81" s="81"/>
      <c r="AB81" s="81"/>
      <c r="AC81" s="81"/>
      <c r="AD81" s="81"/>
      <c r="AE81" s="81"/>
      <c r="AF81" s="22"/>
      <c r="AG81" s="22"/>
      <c r="AH81" s="22"/>
      <c r="AI81" s="22"/>
      <c r="AJ81" s="22"/>
      <c r="AK81" s="27"/>
      <c r="AL81" s="27"/>
      <c r="AM81" s="27"/>
      <c r="AN81" s="28"/>
      <c r="AZ81" s="5"/>
      <c r="BA81" s="6"/>
      <c r="BB81" s="6">
        <f t="shared" si="8"/>
        <v>1473.0721300953226</v>
      </c>
      <c r="BC81" s="6">
        <f t="shared" si="9"/>
        <v>0.49854743651609618</v>
      </c>
      <c r="BD81" s="6"/>
      <c r="BE81" s="6"/>
      <c r="BF81" s="6"/>
      <c r="BG81" s="6"/>
      <c r="BH81" s="6"/>
      <c r="BI81" s="6"/>
      <c r="BJ81" s="6"/>
      <c r="BK81" s="6"/>
      <c r="BL81" s="6"/>
      <c r="BM81" s="7"/>
    </row>
    <row r="82" spans="1:65">
      <c r="A82">
        <v>1</v>
      </c>
      <c r="B82" s="65">
        <v>0</v>
      </c>
      <c r="C82" s="5">
        <v>807</v>
      </c>
      <c r="D82" s="6">
        <v>65</v>
      </c>
      <c r="E82" s="6">
        <v>2</v>
      </c>
      <c r="F82" s="6">
        <v>0</v>
      </c>
      <c r="G82" s="6">
        <v>1</v>
      </c>
      <c r="H82" s="6">
        <v>0</v>
      </c>
      <c r="I82" s="6" t="s">
        <v>12</v>
      </c>
      <c r="J82" s="6">
        <v>0</v>
      </c>
      <c r="K82" s="6">
        <v>0</v>
      </c>
      <c r="L82" s="6" t="s">
        <v>13</v>
      </c>
      <c r="M82" s="6">
        <v>0</v>
      </c>
      <c r="N82" s="6">
        <v>0</v>
      </c>
      <c r="O82" s="6">
        <v>0</v>
      </c>
      <c r="P82" s="6">
        <v>930</v>
      </c>
      <c r="Q82" s="7">
        <v>12</v>
      </c>
      <c r="T82" s="81"/>
      <c r="U82" s="81"/>
      <c r="V82" s="81"/>
      <c r="W82" s="81"/>
      <c r="X82" s="81"/>
      <c r="Y82" s="81"/>
      <c r="Z82" s="81"/>
      <c r="AA82" s="81"/>
      <c r="AB82" s="81"/>
      <c r="AC82" s="81"/>
      <c r="AD82" s="81"/>
      <c r="AE82" s="81"/>
      <c r="AF82" s="22"/>
      <c r="AG82" s="22"/>
      <c r="AH82" s="22"/>
      <c r="AI82" s="22"/>
      <c r="AJ82" s="22"/>
      <c r="AK82" s="27"/>
      <c r="AL82" s="27"/>
      <c r="AM82" s="27"/>
      <c r="AN82" s="28"/>
      <c r="AZ82" s="5"/>
      <c r="BA82" s="6"/>
      <c r="BB82" s="6">
        <f>BB$40*BB62+BB$41*BD62+BB$42*BC62+BB$43*BK62</f>
        <v>1102.9566264103305</v>
      </c>
      <c r="BC82" s="6">
        <f t="shared" si="9"/>
        <v>0.44295119878266137</v>
      </c>
      <c r="BD82" s="6"/>
      <c r="BE82" s="6"/>
      <c r="BF82" s="6"/>
      <c r="BG82" s="6"/>
      <c r="BH82" s="6"/>
      <c r="BI82" s="6"/>
      <c r="BJ82" s="6"/>
      <c r="BK82" s="6"/>
      <c r="BL82" s="6"/>
      <c r="BM82" s="7"/>
    </row>
    <row r="83" spans="1:65">
      <c r="A83">
        <v>1</v>
      </c>
      <c r="B83" s="65">
        <v>0</v>
      </c>
      <c r="C83" s="5">
        <v>438</v>
      </c>
      <c r="D83" s="6">
        <v>65</v>
      </c>
      <c r="E83" s="6">
        <v>0</v>
      </c>
      <c r="F83" s="6">
        <v>0</v>
      </c>
      <c r="G83" s="6">
        <v>0</v>
      </c>
      <c r="H83" s="6">
        <v>0</v>
      </c>
      <c r="I83" s="6" t="s">
        <v>12</v>
      </c>
      <c r="J83" s="6">
        <v>0</v>
      </c>
      <c r="K83" s="6">
        <v>0</v>
      </c>
      <c r="L83" s="6" t="s">
        <v>14</v>
      </c>
      <c r="M83" s="6">
        <v>1</v>
      </c>
      <c r="N83" s="6">
        <v>0</v>
      </c>
      <c r="O83" s="6">
        <v>0</v>
      </c>
      <c r="P83" s="6">
        <v>3394</v>
      </c>
      <c r="Q83" s="7">
        <v>42</v>
      </c>
      <c r="T83" s="81"/>
      <c r="U83" s="81"/>
      <c r="V83" s="81"/>
      <c r="W83" s="81"/>
      <c r="X83" s="81"/>
      <c r="Y83" s="81"/>
      <c r="Z83" s="81"/>
      <c r="AA83" s="81"/>
      <c r="AB83" s="81"/>
      <c r="AC83" s="81"/>
      <c r="AD83" s="81"/>
      <c r="AE83" s="81"/>
      <c r="AF83" s="22"/>
      <c r="AG83" s="22"/>
      <c r="AH83" s="22"/>
      <c r="AI83" s="22"/>
      <c r="AJ83" s="22"/>
      <c r="AK83" s="27"/>
      <c r="AL83" s="27"/>
      <c r="AM83" s="27"/>
      <c r="AN83" s="28"/>
      <c r="AZ83" s="5"/>
      <c r="BA83" s="6"/>
      <c r="BB83" s="6"/>
      <c r="BC83" s="6"/>
      <c r="BD83" s="6"/>
      <c r="BE83" s="6"/>
      <c r="BF83" s="6"/>
      <c r="BG83" s="6"/>
      <c r="BH83" s="6"/>
      <c r="BI83" s="6"/>
      <c r="BJ83" s="6"/>
      <c r="BK83" s="6"/>
      <c r="BL83" s="6"/>
      <c r="BM83" s="7"/>
    </row>
    <row r="84" spans="1:65">
      <c r="A84">
        <v>1</v>
      </c>
      <c r="B84" s="65">
        <v>1</v>
      </c>
      <c r="C84" s="5">
        <v>624</v>
      </c>
      <c r="D84" s="6">
        <v>65</v>
      </c>
      <c r="E84" s="6">
        <v>2</v>
      </c>
      <c r="F84" s="6">
        <v>0</v>
      </c>
      <c r="G84" s="6">
        <v>1</v>
      </c>
      <c r="H84" s="6">
        <v>0</v>
      </c>
      <c r="I84" s="6" t="s">
        <v>21</v>
      </c>
      <c r="J84" s="6">
        <v>0</v>
      </c>
      <c r="K84" s="6">
        <v>1</v>
      </c>
      <c r="L84" s="6" t="s">
        <v>14</v>
      </c>
      <c r="M84" s="6">
        <v>1</v>
      </c>
      <c r="N84" s="6">
        <v>0</v>
      </c>
      <c r="O84" s="6">
        <v>0</v>
      </c>
      <c r="P84" s="6">
        <v>2600</v>
      </c>
      <c r="Q84" s="7">
        <v>18</v>
      </c>
      <c r="AD84" s="22"/>
      <c r="AE84" s="22"/>
      <c r="AF84" s="22"/>
      <c r="AG84" s="22"/>
      <c r="AH84" s="22"/>
      <c r="AI84" s="22"/>
      <c r="AJ84" s="22"/>
      <c r="AK84" s="27"/>
      <c r="AL84" s="27"/>
      <c r="AM84" s="27"/>
      <c r="AN84" s="28"/>
      <c r="AZ84" s="5"/>
      <c r="BA84" s="6"/>
      <c r="BB84" s="6"/>
      <c r="BC84" s="6"/>
      <c r="BD84" s="6"/>
      <c r="BE84" s="6"/>
      <c r="BF84" s="6"/>
      <c r="BG84" s="6"/>
      <c r="BH84" s="6"/>
      <c r="BI84" s="6"/>
      <c r="BJ84" s="6"/>
      <c r="BK84" s="6"/>
      <c r="BL84" s="6"/>
      <c r="BM84" s="7"/>
    </row>
    <row r="85" spans="1:65">
      <c r="A85">
        <v>0</v>
      </c>
      <c r="B85" s="65">
        <v>0</v>
      </c>
      <c r="C85" s="5">
        <v>976</v>
      </c>
      <c r="D85" s="6">
        <v>64</v>
      </c>
      <c r="E85" s="6">
        <v>2</v>
      </c>
      <c r="F85" s="6">
        <v>0</v>
      </c>
      <c r="G85" s="6">
        <v>1</v>
      </c>
      <c r="H85" s="6">
        <v>0</v>
      </c>
      <c r="I85" s="6" t="s">
        <v>12</v>
      </c>
      <c r="J85" s="6">
        <v>0</v>
      </c>
      <c r="K85" s="6">
        <v>0</v>
      </c>
      <c r="L85" s="6" t="s">
        <v>18</v>
      </c>
      <c r="M85" s="6">
        <v>0</v>
      </c>
      <c r="N85" s="6">
        <v>1</v>
      </c>
      <c r="O85" s="6">
        <v>0</v>
      </c>
      <c r="P85" s="6">
        <v>753</v>
      </c>
      <c r="Q85" s="7">
        <v>6</v>
      </c>
      <c r="AD85" s="22"/>
      <c r="AE85" s="22"/>
      <c r="AF85" s="22"/>
      <c r="AG85" s="22"/>
      <c r="AH85" s="22"/>
      <c r="AI85" s="22"/>
      <c r="AJ85" s="22"/>
      <c r="AK85" s="27"/>
      <c r="AL85" s="27"/>
      <c r="AM85" s="27"/>
      <c r="AN85" s="28"/>
      <c r="AZ85" s="5"/>
      <c r="BA85" s="6"/>
      <c r="BB85" s="6"/>
      <c r="BC85" s="6"/>
      <c r="BD85" s="6"/>
      <c r="BE85" s="6"/>
      <c r="BF85" s="6"/>
      <c r="BG85" s="6"/>
      <c r="BH85" s="6"/>
      <c r="BI85" s="6"/>
      <c r="BJ85" s="6"/>
      <c r="BK85" s="6"/>
      <c r="BL85" s="6"/>
      <c r="BM85" s="7"/>
    </row>
    <row r="86" spans="1:65">
      <c r="A86">
        <v>0</v>
      </c>
      <c r="B86" s="65">
        <v>0</v>
      </c>
      <c r="C86" s="5">
        <v>219</v>
      </c>
      <c r="D86" s="6">
        <v>64</v>
      </c>
      <c r="E86" s="6">
        <v>2</v>
      </c>
      <c r="F86" s="6">
        <v>0</v>
      </c>
      <c r="G86" s="6">
        <v>1</v>
      </c>
      <c r="H86" s="6">
        <v>0</v>
      </c>
      <c r="I86" s="6" t="s">
        <v>12</v>
      </c>
      <c r="J86" s="6">
        <v>0</v>
      </c>
      <c r="K86" s="6">
        <v>0</v>
      </c>
      <c r="L86" s="6" t="s">
        <v>13</v>
      </c>
      <c r="M86" s="6">
        <v>0</v>
      </c>
      <c r="N86" s="6">
        <v>0</v>
      </c>
      <c r="O86" s="6">
        <v>0</v>
      </c>
      <c r="P86" s="6">
        <v>1364</v>
      </c>
      <c r="Q86" s="7">
        <v>10</v>
      </c>
      <c r="AD86" s="22"/>
      <c r="AE86" s="22"/>
      <c r="AF86" s="22"/>
      <c r="AG86" s="22"/>
      <c r="AH86" s="22"/>
      <c r="AI86" s="22"/>
      <c r="AJ86" s="22"/>
      <c r="AK86" s="27"/>
      <c r="AL86" s="27"/>
      <c r="AM86" s="27"/>
      <c r="AN86" s="28"/>
      <c r="AZ86" s="5"/>
      <c r="BA86" s="6"/>
      <c r="BB86" s="6"/>
      <c r="BC86" s="6"/>
      <c r="BD86" s="6"/>
      <c r="BE86" s="6"/>
      <c r="BF86" s="6"/>
      <c r="BG86" s="6"/>
      <c r="BH86" s="6"/>
      <c r="BI86" s="6"/>
      <c r="BJ86" s="6"/>
      <c r="BK86" s="6"/>
      <c r="BL86" s="6"/>
      <c r="BM86" s="7"/>
    </row>
    <row r="87" spans="1:65">
      <c r="A87">
        <v>0</v>
      </c>
      <c r="B87" s="65">
        <v>0</v>
      </c>
      <c r="C87" s="5">
        <v>987</v>
      </c>
      <c r="D87" s="6">
        <v>64</v>
      </c>
      <c r="E87" s="6">
        <v>2</v>
      </c>
      <c r="F87" s="6">
        <v>0</v>
      </c>
      <c r="G87" s="6">
        <v>1</v>
      </c>
      <c r="H87" s="6">
        <v>0</v>
      </c>
      <c r="I87" s="6" t="s">
        <v>12</v>
      </c>
      <c r="J87" s="6">
        <v>0</v>
      </c>
      <c r="K87" s="6">
        <v>0</v>
      </c>
      <c r="L87" s="6" t="s">
        <v>13</v>
      </c>
      <c r="M87" s="6">
        <v>0</v>
      </c>
      <c r="N87" s="6">
        <v>0</v>
      </c>
      <c r="O87" s="6">
        <v>0</v>
      </c>
      <c r="P87" s="6">
        <v>1409</v>
      </c>
      <c r="Q87" s="7">
        <v>13</v>
      </c>
      <c r="AD87" s="22"/>
      <c r="AE87" s="22"/>
      <c r="AF87" s="22"/>
      <c r="AG87" s="22"/>
      <c r="AH87" s="22"/>
      <c r="AI87" s="22"/>
      <c r="AJ87" s="22"/>
      <c r="AK87" s="27"/>
      <c r="AL87" s="27"/>
      <c r="AM87" s="27"/>
      <c r="AN87" s="28"/>
      <c r="AZ87" s="5"/>
      <c r="BA87" s="6"/>
      <c r="BB87" s="6"/>
      <c r="BC87" s="6"/>
      <c r="BD87" s="6"/>
      <c r="BE87" s="6"/>
      <c r="BF87" s="6"/>
      <c r="BG87" s="6"/>
      <c r="BH87" s="6"/>
      <c r="BI87" s="6"/>
      <c r="BJ87" s="6"/>
      <c r="BK87" s="6"/>
      <c r="BL87" s="6"/>
      <c r="BM87" s="7"/>
    </row>
    <row r="88" spans="1:65">
      <c r="A88">
        <v>1</v>
      </c>
      <c r="B88" s="65">
        <v>0</v>
      </c>
      <c r="C88" s="5">
        <v>678</v>
      </c>
      <c r="D88" s="6">
        <v>64</v>
      </c>
      <c r="E88" s="6">
        <v>1</v>
      </c>
      <c r="F88" s="6">
        <v>1</v>
      </c>
      <c r="G88" s="6">
        <v>0</v>
      </c>
      <c r="H88" s="6">
        <v>0</v>
      </c>
      <c r="I88" s="6" t="s">
        <v>25</v>
      </c>
      <c r="J88" s="6">
        <v>1</v>
      </c>
      <c r="K88" s="6">
        <v>0</v>
      </c>
      <c r="L88" s="6" t="s">
        <v>14</v>
      </c>
      <c r="M88" s="6">
        <v>1</v>
      </c>
      <c r="N88" s="6">
        <v>0</v>
      </c>
      <c r="O88" s="6">
        <v>0</v>
      </c>
      <c r="P88" s="6">
        <v>2384</v>
      </c>
      <c r="Q88" s="7">
        <v>24</v>
      </c>
      <c r="AD88" s="22"/>
      <c r="AE88" s="22"/>
      <c r="AF88" s="22"/>
      <c r="AG88" s="22"/>
      <c r="AH88" s="22"/>
      <c r="AI88" s="22"/>
      <c r="AJ88" s="22"/>
      <c r="AK88" s="27"/>
      <c r="AL88" s="27"/>
      <c r="AM88" s="27"/>
      <c r="AN88" s="28"/>
      <c r="AZ88" s="5"/>
      <c r="BA88" s="6"/>
      <c r="BB88" s="6"/>
      <c r="BC88" s="6"/>
      <c r="BD88" s="6"/>
      <c r="BE88" s="6"/>
      <c r="BF88" s="6"/>
      <c r="BG88" s="6"/>
      <c r="BH88" s="6"/>
      <c r="BI88" s="6"/>
      <c r="BJ88" s="6"/>
      <c r="BK88" s="6"/>
      <c r="BL88" s="6"/>
      <c r="BM88" s="7"/>
    </row>
    <row r="89" spans="1:65">
      <c r="A89">
        <v>1</v>
      </c>
      <c r="B89" s="65">
        <v>0</v>
      </c>
      <c r="C89" s="5">
        <v>629</v>
      </c>
      <c r="D89" s="6">
        <v>64</v>
      </c>
      <c r="E89" s="6">
        <v>1</v>
      </c>
      <c r="F89" s="6">
        <v>1</v>
      </c>
      <c r="G89" s="6">
        <v>0</v>
      </c>
      <c r="H89" s="6">
        <v>0</v>
      </c>
      <c r="I89" s="6" t="s">
        <v>12</v>
      </c>
      <c r="J89" s="6">
        <v>0</v>
      </c>
      <c r="K89" s="6">
        <v>0</v>
      </c>
      <c r="L89" s="6" t="s">
        <v>13</v>
      </c>
      <c r="M89" s="6">
        <v>0</v>
      </c>
      <c r="N89" s="6">
        <v>0</v>
      </c>
      <c r="O89" s="6">
        <v>0</v>
      </c>
      <c r="P89" s="6">
        <v>3832</v>
      </c>
      <c r="Q89" s="7">
        <v>9</v>
      </c>
      <c r="AD89" s="22"/>
      <c r="AE89" s="22"/>
      <c r="AF89" s="22"/>
      <c r="AG89" s="22"/>
      <c r="AH89" s="22"/>
      <c r="AI89" s="22"/>
      <c r="AJ89" s="22"/>
      <c r="AK89" s="27"/>
      <c r="AL89" s="27"/>
      <c r="AM89" s="27"/>
      <c r="AN89" s="28"/>
      <c r="AZ89" s="5"/>
      <c r="BA89" s="6"/>
      <c r="BB89" s="6"/>
      <c r="BC89" s="6"/>
      <c r="BD89" s="6"/>
      <c r="BE89" s="6"/>
      <c r="BF89" s="6"/>
      <c r="BG89" s="6"/>
      <c r="BH89" s="6"/>
      <c r="BI89" s="6"/>
      <c r="BJ89" s="6"/>
      <c r="BK89" s="6"/>
      <c r="BL89" s="6"/>
      <c r="BM89" s="7"/>
    </row>
    <row r="90" spans="1:65">
      <c r="A90">
        <v>1</v>
      </c>
      <c r="B90" s="65">
        <v>0</v>
      </c>
      <c r="C90" s="5">
        <v>123</v>
      </c>
      <c r="D90" s="6">
        <v>63</v>
      </c>
      <c r="E90" s="6">
        <v>2</v>
      </c>
      <c r="F90" s="6">
        <v>0</v>
      </c>
      <c r="G90" s="6">
        <v>1</v>
      </c>
      <c r="H90" s="6">
        <v>0</v>
      </c>
      <c r="I90" s="6" t="s">
        <v>21</v>
      </c>
      <c r="J90" s="6">
        <v>0</v>
      </c>
      <c r="K90" s="6">
        <v>1</v>
      </c>
      <c r="L90" s="6" t="s">
        <v>26</v>
      </c>
      <c r="M90" s="6">
        <v>0</v>
      </c>
      <c r="N90" s="6">
        <v>0</v>
      </c>
      <c r="O90" s="6">
        <v>1</v>
      </c>
      <c r="P90" s="6">
        <v>781</v>
      </c>
      <c r="Q90" s="7">
        <v>10</v>
      </c>
      <c r="AD90" s="22"/>
      <c r="AE90" s="22"/>
      <c r="AF90" s="22"/>
      <c r="AG90" s="22"/>
      <c r="AH90" s="22"/>
      <c r="AI90" s="22"/>
      <c r="AJ90" s="22"/>
      <c r="AK90" s="27"/>
      <c r="AL90" s="27"/>
      <c r="AM90" s="27"/>
      <c r="AN90" s="28"/>
      <c r="AZ90" s="5"/>
      <c r="BA90" s="6"/>
      <c r="BB90" s="6"/>
      <c r="BC90" s="6"/>
      <c r="BD90" s="6"/>
      <c r="BE90" s="6"/>
      <c r="BF90" s="6"/>
      <c r="BG90" s="6"/>
      <c r="BH90" s="6"/>
      <c r="BI90" s="6"/>
      <c r="BJ90" s="6"/>
      <c r="BK90" s="6"/>
      <c r="BL90" s="6"/>
      <c r="BM90" s="7"/>
    </row>
    <row r="91" spans="1:65">
      <c r="A91">
        <v>1</v>
      </c>
      <c r="B91" s="65">
        <v>0</v>
      </c>
      <c r="C91" s="5">
        <v>283</v>
      </c>
      <c r="D91" s="6">
        <v>63</v>
      </c>
      <c r="E91" s="6">
        <v>2</v>
      </c>
      <c r="F91" s="6">
        <v>0</v>
      </c>
      <c r="G91" s="6">
        <v>1</v>
      </c>
      <c r="H91" s="6">
        <v>0</v>
      </c>
      <c r="I91" s="6" t="s">
        <v>12</v>
      </c>
      <c r="J91" s="6">
        <v>0</v>
      </c>
      <c r="K91" s="6">
        <v>0</v>
      </c>
      <c r="L91" s="6" t="s">
        <v>13</v>
      </c>
      <c r="M91" s="6">
        <v>0</v>
      </c>
      <c r="N91" s="6">
        <v>0</v>
      </c>
      <c r="O91" s="6">
        <v>0</v>
      </c>
      <c r="P91" s="6">
        <v>1520</v>
      </c>
      <c r="Q91" s="7">
        <v>15</v>
      </c>
      <c r="T91" s="23"/>
      <c r="U91" s="22"/>
      <c r="V91" s="22"/>
      <c r="W91" s="22"/>
      <c r="X91" s="22"/>
      <c r="Y91" s="22"/>
      <c r="Z91" s="22"/>
      <c r="AA91" s="22"/>
      <c r="AB91" s="22"/>
      <c r="AD91" s="22"/>
      <c r="AE91" s="22"/>
      <c r="AF91" s="22"/>
      <c r="AG91" s="22"/>
      <c r="AH91" s="22"/>
      <c r="AI91" s="22"/>
      <c r="AJ91" s="22"/>
      <c r="AK91" s="27"/>
      <c r="AL91" s="27"/>
      <c r="AM91" s="27"/>
      <c r="AN91" s="28"/>
      <c r="AZ91" s="5"/>
      <c r="BA91" s="6"/>
      <c r="BB91" s="6"/>
      <c r="BC91" s="6"/>
      <c r="BD91" s="6"/>
      <c r="BE91" s="6"/>
      <c r="BF91" s="6"/>
      <c r="BG91" s="6"/>
      <c r="BH91" s="6"/>
      <c r="BI91" s="6"/>
      <c r="BJ91" s="6"/>
      <c r="BK91" s="6"/>
      <c r="BL91" s="6"/>
      <c r="BM91" s="7"/>
    </row>
    <row r="92" spans="1:65">
      <c r="A92">
        <v>1</v>
      </c>
      <c r="B92" s="65">
        <v>0</v>
      </c>
      <c r="C92" s="5">
        <v>769</v>
      </c>
      <c r="D92" s="6">
        <v>63</v>
      </c>
      <c r="E92" s="6">
        <v>1</v>
      </c>
      <c r="F92" s="6">
        <v>1</v>
      </c>
      <c r="G92" s="6">
        <v>0</v>
      </c>
      <c r="H92" s="6">
        <v>0</v>
      </c>
      <c r="I92" s="6" t="s">
        <v>12</v>
      </c>
      <c r="J92" s="6">
        <v>0</v>
      </c>
      <c r="K92" s="6">
        <v>0</v>
      </c>
      <c r="L92" s="6" t="s">
        <v>13</v>
      </c>
      <c r="M92" s="6">
        <v>0</v>
      </c>
      <c r="N92" s="6">
        <v>0</v>
      </c>
      <c r="O92" s="6">
        <v>0</v>
      </c>
      <c r="P92" s="6">
        <v>1655</v>
      </c>
      <c r="Q92" s="7">
        <v>12</v>
      </c>
      <c r="T92" s="22"/>
      <c r="U92" s="42"/>
      <c r="V92" s="42"/>
      <c r="W92" s="42"/>
      <c r="X92" s="42"/>
      <c r="Y92" s="22"/>
      <c r="Z92" s="42"/>
      <c r="AA92" s="22"/>
      <c r="AB92" s="42"/>
      <c r="AD92" s="22"/>
      <c r="AE92" s="22"/>
      <c r="AF92" s="22"/>
      <c r="AG92" s="22"/>
      <c r="AH92" s="22"/>
      <c r="AI92" s="22"/>
      <c r="AJ92" s="22"/>
      <c r="AK92" s="27"/>
      <c r="AL92" s="27"/>
      <c r="AM92" s="27"/>
      <c r="AN92" s="28"/>
      <c r="AZ92" s="5"/>
      <c r="BA92" s="6"/>
      <c r="BB92" s="6"/>
      <c r="BC92" s="6"/>
      <c r="BD92" s="6"/>
      <c r="BE92" s="6"/>
      <c r="BF92" s="6"/>
      <c r="BG92" s="6"/>
      <c r="BH92" s="6"/>
      <c r="BI92" s="6"/>
      <c r="BJ92" s="6"/>
      <c r="BK92" s="6"/>
      <c r="BL92" s="6"/>
      <c r="BM92" s="7"/>
    </row>
    <row r="93" spans="1:65">
      <c r="A93">
        <v>1</v>
      </c>
      <c r="B93" s="65">
        <v>0</v>
      </c>
      <c r="C93" s="5">
        <v>465</v>
      </c>
      <c r="D93" s="6">
        <v>63</v>
      </c>
      <c r="E93" s="6">
        <v>2</v>
      </c>
      <c r="F93" s="6">
        <v>0</v>
      </c>
      <c r="G93" s="6">
        <v>1</v>
      </c>
      <c r="H93" s="6">
        <v>0</v>
      </c>
      <c r="I93" s="6" t="s">
        <v>12</v>
      </c>
      <c r="J93" s="6">
        <v>0</v>
      </c>
      <c r="K93" s="6">
        <v>0</v>
      </c>
      <c r="L93" s="6" t="s">
        <v>14</v>
      </c>
      <c r="M93" s="6">
        <v>1</v>
      </c>
      <c r="N93" s="6">
        <v>0</v>
      </c>
      <c r="O93" s="6">
        <v>0</v>
      </c>
      <c r="P93" s="6">
        <v>2924</v>
      </c>
      <c r="Q93" s="7">
        <v>24</v>
      </c>
      <c r="T93" s="22"/>
      <c r="U93" s="22"/>
      <c r="V93" s="22"/>
      <c r="W93" s="22"/>
      <c r="X93" s="22"/>
      <c r="Y93" s="22"/>
      <c r="Z93" s="22"/>
      <c r="AA93" s="22"/>
      <c r="AB93" s="22"/>
      <c r="AD93" s="22"/>
      <c r="AE93" s="22"/>
      <c r="AF93" s="22"/>
      <c r="AG93" s="22"/>
      <c r="AH93" s="22"/>
      <c r="AI93" s="22"/>
      <c r="AJ93" s="22"/>
      <c r="AK93" s="27"/>
      <c r="AL93" s="27"/>
      <c r="AM93" s="27"/>
      <c r="AN93" s="28"/>
      <c r="AZ93" s="5"/>
      <c r="BA93" s="6"/>
      <c r="BB93" s="6"/>
      <c r="BC93" s="6"/>
      <c r="BD93" s="6"/>
      <c r="BE93" s="6"/>
      <c r="BF93" s="6"/>
      <c r="BG93" s="6"/>
      <c r="BH93" s="6"/>
      <c r="BI93" s="6"/>
      <c r="BJ93" s="6"/>
      <c r="BK93" s="6"/>
      <c r="BL93" s="6"/>
      <c r="BM93" s="7"/>
    </row>
    <row r="94" spans="1:65">
      <c r="A94">
        <v>1</v>
      </c>
      <c r="B94" s="65">
        <v>0</v>
      </c>
      <c r="C94" s="5">
        <v>838</v>
      </c>
      <c r="D94" s="6">
        <v>63</v>
      </c>
      <c r="E94" s="6">
        <v>2</v>
      </c>
      <c r="F94" s="6">
        <v>0</v>
      </c>
      <c r="G94" s="6">
        <v>1</v>
      </c>
      <c r="H94" s="6">
        <v>0</v>
      </c>
      <c r="I94" s="6" t="s">
        <v>12</v>
      </c>
      <c r="J94" s="6">
        <v>0</v>
      </c>
      <c r="K94" s="6">
        <v>0</v>
      </c>
      <c r="L94" s="6" t="s">
        <v>14</v>
      </c>
      <c r="M94" s="6">
        <v>1</v>
      </c>
      <c r="N94" s="6">
        <v>0</v>
      </c>
      <c r="O94" s="6">
        <v>0</v>
      </c>
      <c r="P94" s="6">
        <v>2957</v>
      </c>
      <c r="Q94" s="7">
        <v>24</v>
      </c>
      <c r="T94" s="22"/>
      <c r="U94" s="22"/>
      <c r="V94" s="22"/>
      <c r="W94" s="22"/>
      <c r="X94" s="22"/>
      <c r="Y94" s="22"/>
      <c r="Z94" s="22"/>
      <c r="AA94" s="22"/>
      <c r="AB94" s="22"/>
      <c r="AD94" s="22"/>
      <c r="AE94" s="22"/>
      <c r="AF94" s="22"/>
      <c r="AG94" s="22"/>
      <c r="AH94" s="22"/>
      <c r="AI94" s="22"/>
      <c r="AJ94" s="22"/>
      <c r="AK94" s="27"/>
      <c r="AL94" s="27"/>
      <c r="AM94" s="27"/>
      <c r="AN94" s="28"/>
      <c r="AZ94" s="8"/>
      <c r="BA94" s="9"/>
      <c r="BB94" s="9"/>
      <c r="BC94" s="9"/>
      <c r="BD94" s="9"/>
      <c r="BE94" s="9"/>
      <c r="BF94" s="9"/>
      <c r="BG94" s="9"/>
      <c r="BH94" s="9"/>
      <c r="BI94" s="9"/>
      <c r="BJ94" s="9"/>
      <c r="BK94" s="9"/>
      <c r="BL94" s="9"/>
      <c r="BM94" s="10"/>
    </row>
    <row r="95" spans="1:65">
      <c r="A95">
        <v>1</v>
      </c>
      <c r="B95" s="65">
        <v>0</v>
      </c>
      <c r="C95" s="5">
        <v>715</v>
      </c>
      <c r="D95" s="6">
        <v>63</v>
      </c>
      <c r="E95" s="6">
        <v>2</v>
      </c>
      <c r="F95" s="6">
        <v>0</v>
      </c>
      <c r="G95" s="6">
        <v>1</v>
      </c>
      <c r="H95" s="6">
        <v>0</v>
      </c>
      <c r="I95" s="6" t="s">
        <v>12</v>
      </c>
      <c r="J95" s="6">
        <v>0</v>
      </c>
      <c r="K95" s="6">
        <v>0</v>
      </c>
      <c r="L95" s="6" t="s">
        <v>13</v>
      </c>
      <c r="M95" s="6">
        <v>0</v>
      </c>
      <c r="N95" s="6">
        <v>0</v>
      </c>
      <c r="O95" s="6">
        <v>0</v>
      </c>
      <c r="P95" s="6">
        <v>7596</v>
      </c>
      <c r="Q95" s="7">
        <v>30</v>
      </c>
      <c r="T95" s="16"/>
      <c r="U95" s="16"/>
      <c r="V95" s="16"/>
      <c r="W95" s="16"/>
      <c r="X95" s="16"/>
      <c r="Y95" s="16"/>
      <c r="Z95" s="16"/>
      <c r="AA95" s="16"/>
      <c r="AB95" s="16"/>
      <c r="AD95" s="22"/>
      <c r="AE95" s="22"/>
      <c r="AF95" s="22"/>
      <c r="AG95" s="22"/>
      <c r="AH95" s="22"/>
      <c r="AI95" s="22"/>
      <c r="AJ95" s="22"/>
      <c r="AK95" s="27"/>
      <c r="AL95" s="27"/>
      <c r="AM95" s="27"/>
      <c r="AN95" s="28"/>
    </row>
    <row r="96" spans="1:65">
      <c r="A96">
        <v>1</v>
      </c>
      <c r="B96" s="65">
        <v>0</v>
      </c>
      <c r="C96" s="5">
        <v>373</v>
      </c>
      <c r="D96" s="6">
        <v>63</v>
      </c>
      <c r="E96" s="6">
        <v>3</v>
      </c>
      <c r="F96" s="6">
        <v>0</v>
      </c>
      <c r="G96" s="6">
        <v>0</v>
      </c>
      <c r="H96" s="6">
        <v>1</v>
      </c>
      <c r="I96" s="6" t="s">
        <v>21</v>
      </c>
      <c r="J96" s="6">
        <v>0</v>
      </c>
      <c r="K96" s="6">
        <v>1</v>
      </c>
      <c r="L96" s="6" t="s">
        <v>13</v>
      </c>
      <c r="M96" s="6">
        <v>0</v>
      </c>
      <c r="N96" s="6">
        <v>0</v>
      </c>
      <c r="O96" s="6">
        <v>0</v>
      </c>
      <c r="P96" s="6">
        <v>13756</v>
      </c>
      <c r="Q96" s="7">
        <v>60</v>
      </c>
      <c r="T96" s="16"/>
      <c r="U96" s="16"/>
      <c r="V96" s="16"/>
      <c r="W96" s="16"/>
      <c r="X96" s="16"/>
      <c r="Y96" s="16"/>
      <c r="Z96" s="16"/>
      <c r="AA96" s="16"/>
      <c r="AB96" s="16"/>
      <c r="AD96" s="22"/>
      <c r="AE96" s="22"/>
      <c r="AF96" s="22"/>
      <c r="AG96" s="22"/>
      <c r="AH96" s="22"/>
      <c r="AI96" s="22"/>
      <c r="AJ96" s="22"/>
      <c r="AK96" s="27"/>
      <c r="AL96" s="27"/>
      <c r="AM96" s="27"/>
      <c r="AN96" s="28"/>
    </row>
    <row r="97" spans="1:49">
      <c r="A97">
        <v>1</v>
      </c>
      <c r="B97" s="65">
        <v>1</v>
      </c>
      <c r="C97" s="5">
        <v>29</v>
      </c>
      <c r="D97" s="6">
        <v>63</v>
      </c>
      <c r="E97" s="6">
        <v>2</v>
      </c>
      <c r="F97" s="6">
        <v>0</v>
      </c>
      <c r="G97" s="6">
        <v>1</v>
      </c>
      <c r="H97" s="6">
        <v>0</v>
      </c>
      <c r="I97" s="6" t="s">
        <v>12</v>
      </c>
      <c r="J97" s="6">
        <v>0</v>
      </c>
      <c r="K97" s="6">
        <v>0</v>
      </c>
      <c r="L97" s="6" t="s">
        <v>14</v>
      </c>
      <c r="M97" s="6">
        <v>1</v>
      </c>
      <c r="N97" s="6">
        <v>0</v>
      </c>
      <c r="O97" s="6">
        <v>0</v>
      </c>
      <c r="P97" s="6">
        <v>6836</v>
      </c>
      <c r="Q97" s="7">
        <v>60</v>
      </c>
      <c r="T97" s="16"/>
      <c r="U97" s="16"/>
      <c r="V97" s="16"/>
      <c r="W97" s="16"/>
      <c r="X97" s="16"/>
      <c r="Y97" s="16"/>
      <c r="Z97" s="16"/>
      <c r="AA97" s="16"/>
      <c r="AB97" s="16"/>
      <c r="AD97" s="22"/>
      <c r="AE97" s="22"/>
      <c r="AF97" s="22"/>
      <c r="AG97" s="22"/>
      <c r="AH97" s="22"/>
      <c r="AI97" s="22"/>
      <c r="AJ97" s="22"/>
      <c r="AK97" s="27"/>
      <c r="AL97" s="27"/>
      <c r="AM97" s="27"/>
      <c r="AN97" s="28"/>
    </row>
    <row r="98" spans="1:49">
      <c r="A98">
        <v>0</v>
      </c>
      <c r="B98" s="65">
        <v>0</v>
      </c>
      <c r="C98" s="5">
        <v>487</v>
      </c>
      <c r="D98" s="6">
        <v>62</v>
      </c>
      <c r="E98" s="6">
        <v>2</v>
      </c>
      <c r="F98" s="6">
        <v>0</v>
      </c>
      <c r="G98" s="6">
        <v>1</v>
      </c>
      <c r="H98" s="6">
        <v>0</v>
      </c>
      <c r="I98" s="6" t="s">
        <v>21</v>
      </c>
      <c r="J98" s="6">
        <v>0</v>
      </c>
      <c r="K98" s="6">
        <v>1</v>
      </c>
      <c r="L98" s="6" t="s">
        <v>13</v>
      </c>
      <c r="M98" s="6">
        <v>0</v>
      </c>
      <c r="N98" s="6">
        <v>0</v>
      </c>
      <c r="O98" s="6">
        <v>0</v>
      </c>
      <c r="P98" s="6">
        <v>3757</v>
      </c>
      <c r="Q98" s="7">
        <v>24</v>
      </c>
      <c r="T98" s="16"/>
      <c r="U98" s="16"/>
      <c r="V98" s="16"/>
      <c r="W98" s="16"/>
      <c r="X98" s="16"/>
      <c r="Y98" s="16"/>
      <c r="Z98" s="16"/>
      <c r="AA98" s="16"/>
      <c r="AB98" s="16"/>
      <c r="AD98" s="22"/>
      <c r="AE98" s="22"/>
      <c r="AF98" s="22"/>
      <c r="AG98" s="22"/>
      <c r="AH98" s="22"/>
      <c r="AI98" s="22"/>
      <c r="AJ98" s="22"/>
      <c r="AK98" s="27"/>
      <c r="AL98" s="27"/>
      <c r="AM98" s="27"/>
      <c r="AN98" s="28"/>
    </row>
    <row r="99" spans="1:49">
      <c r="A99">
        <v>1</v>
      </c>
      <c r="B99" s="65">
        <v>0</v>
      </c>
      <c r="C99" s="5">
        <v>816</v>
      </c>
      <c r="D99" s="6">
        <v>62</v>
      </c>
      <c r="E99" s="6">
        <v>2</v>
      </c>
      <c r="F99" s="6">
        <v>0</v>
      </c>
      <c r="G99" s="6">
        <v>1</v>
      </c>
      <c r="H99" s="6">
        <v>0</v>
      </c>
      <c r="I99" s="6" t="s">
        <v>12</v>
      </c>
      <c r="J99" s="6">
        <v>0</v>
      </c>
      <c r="K99" s="6">
        <v>0</v>
      </c>
      <c r="L99" s="6" t="s">
        <v>13</v>
      </c>
      <c r="M99" s="6">
        <v>0</v>
      </c>
      <c r="N99" s="6">
        <v>0</v>
      </c>
      <c r="O99" s="6">
        <v>0</v>
      </c>
      <c r="P99" s="6">
        <v>1338</v>
      </c>
      <c r="Q99" s="7">
        <v>6</v>
      </c>
      <c r="T99" s="16"/>
      <c r="U99" s="28"/>
      <c r="V99" s="63" t="s">
        <v>32</v>
      </c>
      <c r="W99" s="63" t="s">
        <v>33</v>
      </c>
      <c r="X99" s="63" t="s">
        <v>49</v>
      </c>
      <c r="Y99" s="63" t="s">
        <v>50</v>
      </c>
      <c r="Z99" s="63" t="s">
        <v>51</v>
      </c>
      <c r="AA99" s="72" t="s">
        <v>106</v>
      </c>
      <c r="AB99" s="72" t="s">
        <v>107</v>
      </c>
      <c r="AC99" s="73" t="s">
        <v>108</v>
      </c>
      <c r="AD99" s="74" t="s">
        <v>109</v>
      </c>
      <c r="AE99" s="74" t="s">
        <v>110</v>
      </c>
      <c r="AF99" s="74" t="s">
        <v>111</v>
      </c>
      <c r="AG99" s="22"/>
      <c r="AH99" s="22"/>
      <c r="AI99" s="22"/>
      <c r="AJ99" s="22"/>
      <c r="AK99" s="27"/>
      <c r="AL99" s="27"/>
      <c r="AM99" s="27"/>
      <c r="AN99" s="28"/>
    </row>
    <row r="100" spans="1:49" ht="19">
      <c r="A100">
        <v>0</v>
      </c>
      <c r="B100" s="65">
        <v>0</v>
      </c>
      <c r="C100" s="5">
        <v>96</v>
      </c>
      <c r="D100" s="6">
        <v>61</v>
      </c>
      <c r="E100" s="6">
        <v>2</v>
      </c>
      <c r="F100" s="6">
        <v>0</v>
      </c>
      <c r="G100" s="6">
        <v>1</v>
      </c>
      <c r="H100" s="6">
        <v>0</v>
      </c>
      <c r="I100" s="6" t="s">
        <v>12</v>
      </c>
      <c r="J100" s="6">
        <v>0</v>
      </c>
      <c r="K100" s="6">
        <v>0</v>
      </c>
      <c r="L100" s="6" t="s">
        <v>13</v>
      </c>
      <c r="M100" s="6">
        <v>0</v>
      </c>
      <c r="N100" s="6">
        <v>0</v>
      </c>
      <c r="O100" s="6">
        <v>0</v>
      </c>
      <c r="P100" s="6">
        <v>2012</v>
      </c>
      <c r="Q100" s="7">
        <v>12</v>
      </c>
      <c r="U100" s="77"/>
      <c r="V100" s="77">
        <v>-0.19926688972838655</v>
      </c>
      <c r="W100" s="77">
        <v>8.4471469691744065</v>
      </c>
      <c r="X100" s="77">
        <v>9.022883549599646</v>
      </c>
      <c r="Y100" s="77">
        <v>10.109038168095708</v>
      </c>
      <c r="Z100" s="77">
        <v>2.6324174785695393</v>
      </c>
      <c r="AA100" s="77">
        <v>-0.53094863825943073</v>
      </c>
      <c r="AB100" s="77">
        <v>1.6124636773977372</v>
      </c>
      <c r="AC100" s="77">
        <v>2.921633559105135</v>
      </c>
      <c r="AD100" s="75">
        <v>1.7729044466742601</v>
      </c>
      <c r="AE100" s="75">
        <v>1.7526239857051487E-4</v>
      </c>
      <c r="AF100" s="77">
        <v>1.3978111848930178E-2</v>
      </c>
      <c r="AG100" s="22"/>
      <c r="AH100" s="22"/>
      <c r="AI100" s="22"/>
      <c r="AJ100" s="22"/>
      <c r="AK100" s="27"/>
      <c r="AL100" s="27"/>
      <c r="AM100" s="27"/>
      <c r="AN100" s="28"/>
    </row>
    <row r="101" spans="1:49">
      <c r="A101">
        <v>1</v>
      </c>
      <c r="B101" s="65">
        <v>0</v>
      </c>
      <c r="C101" s="5">
        <v>360</v>
      </c>
      <c r="D101" s="6">
        <v>61</v>
      </c>
      <c r="E101" s="6">
        <v>2</v>
      </c>
      <c r="F101" s="6">
        <v>0</v>
      </c>
      <c r="G101" s="6">
        <v>1</v>
      </c>
      <c r="H101" s="6">
        <v>0</v>
      </c>
      <c r="I101" s="6" t="s">
        <v>21</v>
      </c>
      <c r="J101" s="6">
        <v>0</v>
      </c>
      <c r="K101" s="6">
        <v>1</v>
      </c>
      <c r="L101" s="6" t="s">
        <v>18</v>
      </c>
      <c r="M101" s="6">
        <v>0</v>
      </c>
      <c r="N101" s="6">
        <v>1</v>
      </c>
      <c r="O101" s="6">
        <v>0</v>
      </c>
      <c r="P101" s="6">
        <v>1239</v>
      </c>
      <c r="Q101" s="7">
        <v>18</v>
      </c>
      <c r="AD101" s="22"/>
      <c r="AE101" s="22"/>
      <c r="AF101" s="22"/>
      <c r="AG101" s="22"/>
      <c r="AH101" s="22"/>
      <c r="AI101" s="22"/>
      <c r="AJ101" s="22"/>
      <c r="AK101" s="27"/>
      <c r="AL101" s="27"/>
      <c r="AM101" s="27"/>
      <c r="AN101" s="28"/>
    </row>
    <row r="102" spans="1:49">
      <c r="A102">
        <v>1</v>
      </c>
      <c r="B102" s="65">
        <v>0</v>
      </c>
      <c r="C102" s="5">
        <v>544</v>
      </c>
      <c r="D102" s="6">
        <v>61</v>
      </c>
      <c r="E102" s="6">
        <v>1</v>
      </c>
      <c r="F102" s="6">
        <v>1</v>
      </c>
      <c r="G102" s="6">
        <v>0</v>
      </c>
      <c r="H102" s="6">
        <v>0</v>
      </c>
      <c r="I102" s="6" t="s">
        <v>12</v>
      </c>
      <c r="J102" s="6">
        <v>0</v>
      </c>
      <c r="K102" s="6">
        <v>0</v>
      </c>
      <c r="L102" s="6" t="s">
        <v>13</v>
      </c>
      <c r="M102" s="6">
        <v>0</v>
      </c>
      <c r="N102" s="6">
        <v>0</v>
      </c>
      <c r="O102" s="6">
        <v>0</v>
      </c>
      <c r="P102" s="6">
        <v>1255</v>
      </c>
      <c r="Q102" s="7">
        <v>12</v>
      </c>
      <c r="AD102" s="22"/>
      <c r="AE102" s="22"/>
      <c r="AF102" s="22"/>
      <c r="AG102" s="22"/>
      <c r="AH102" s="22"/>
      <c r="AI102" s="22"/>
      <c r="AJ102" s="22"/>
      <c r="AK102" s="27"/>
      <c r="AL102" s="27"/>
      <c r="AM102" s="27"/>
      <c r="AN102" s="28"/>
      <c r="AQ102" s="27"/>
      <c r="AR102" s="27"/>
      <c r="AS102" s="27"/>
      <c r="AT102" s="27"/>
      <c r="AU102" s="27"/>
      <c r="AV102" s="27"/>
      <c r="AW102" s="69"/>
    </row>
    <row r="103" spans="1:49" ht="19">
      <c r="A103">
        <v>1</v>
      </c>
      <c r="B103" s="65">
        <v>0</v>
      </c>
      <c r="C103" s="5">
        <v>8</v>
      </c>
      <c r="D103" s="6">
        <v>61</v>
      </c>
      <c r="E103" s="6">
        <v>1</v>
      </c>
      <c r="F103" s="6">
        <v>1</v>
      </c>
      <c r="G103" s="6">
        <v>0</v>
      </c>
      <c r="H103" s="6">
        <v>0</v>
      </c>
      <c r="I103" s="6" t="s">
        <v>12</v>
      </c>
      <c r="J103" s="6">
        <v>0</v>
      </c>
      <c r="K103" s="6">
        <v>0</v>
      </c>
      <c r="L103" s="6" t="s">
        <v>13</v>
      </c>
      <c r="M103" s="6">
        <v>0</v>
      </c>
      <c r="N103" s="6">
        <v>0</v>
      </c>
      <c r="O103" s="6">
        <v>0</v>
      </c>
      <c r="P103" s="6">
        <v>3059</v>
      </c>
      <c r="Q103" s="7">
        <v>12</v>
      </c>
      <c r="V103" s="79"/>
      <c r="W103" s="79"/>
      <c r="X103" s="79"/>
      <c r="Y103" s="79"/>
      <c r="Z103" s="79"/>
      <c r="AA103" s="79"/>
      <c r="AB103" s="79"/>
      <c r="AC103" s="79"/>
      <c r="AD103" s="76"/>
      <c r="AE103" s="76"/>
      <c r="AF103" s="78"/>
      <c r="AG103" s="22"/>
      <c r="AH103" s="22"/>
      <c r="AI103" s="22"/>
      <c r="AJ103" s="22"/>
      <c r="AK103" s="27"/>
      <c r="AL103" s="27"/>
      <c r="AM103" s="27"/>
      <c r="AN103" s="28"/>
      <c r="AQ103" s="27"/>
      <c r="AR103" s="27"/>
      <c r="AS103" s="27"/>
      <c r="AT103" s="27"/>
      <c r="AU103" s="27"/>
      <c r="AV103" s="27"/>
      <c r="AW103" s="27"/>
    </row>
    <row r="104" spans="1:49" ht="19">
      <c r="A104">
        <v>1</v>
      </c>
      <c r="B104" s="65">
        <v>1</v>
      </c>
      <c r="C104" s="5">
        <v>449</v>
      </c>
      <c r="D104" s="6">
        <v>61</v>
      </c>
      <c r="E104" s="6">
        <v>2</v>
      </c>
      <c r="F104" s="6">
        <v>0</v>
      </c>
      <c r="G104" s="6">
        <v>1</v>
      </c>
      <c r="H104" s="6">
        <v>0</v>
      </c>
      <c r="I104" s="6" t="s">
        <v>12</v>
      </c>
      <c r="J104" s="6">
        <v>0</v>
      </c>
      <c r="K104" s="6">
        <v>0</v>
      </c>
      <c r="L104" s="6" t="s">
        <v>18</v>
      </c>
      <c r="M104" s="6">
        <v>0</v>
      </c>
      <c r="N104" s="6">
        <v>1</v>
      </c>
      <c r="O104" s="6">
        <v>0</v>
      </c>
      <c r="P104" s="6">
        <v>1512</v>
      </c>
      <c r="Q104" s="7">
        <v>15</v>
      </c>
      <c r="V104" s="79"/>
      <c r="W104" s="79"/>
      <c r="X104" s="79"/>
      <c r="Y104" s="79"/>
      <c r="Z104" s="79"/>
      <c r="AA104" s="79"/>
      <c r="AB104" s="79"/>
      <c r="AC104" s="79"/>
      <c r="AD104" s="76"/>
      <c r="AE104" s="76"/>
      <c r="AF104" s="78"/>
      <c r="AG104" s="22"/>
      <c r="AH104" s="22"/>
      <c r="AI104" s="22"/>
      <c r="AJ104" s="22"/>
      <c r="AK104" s="27"/>
      <c r="AL104" s="27"/>
      <c r="AM104" s="27"/>
      <c r="AN104" s="28"/>
      <c r="AQ104" s="27"/>
      <c r="AR104" s="27"/>
      <c r="AS104" s="27"/>
      <c r="AT104" s="27"/>
      <c r="AU104" s="27"/>
      <c r="AV104" s="27"/>
      <c r="AW104" s="27"/>
    </row>
    <row r="105" spans="1:49">
      <c r="A105">
        <v>1</v>
      </c>
      <c r="B105" s="65">
        <v>1</v>
      </c>
      <c r="C105" s="5">
        <v>62</v>
      </c>
      <c r="D105" s="6">
        <v>61</v>
      </c>
      <c r="E105" s="6">
        <v>3</v>
      </c>
      <c r="F105" s="6">
        <v>0</v>
      </c>
      <c r="G105" s="6">
        <v>0</v>
      </c>
      <c r="H105" s="6">
        <v>1</v>
      </c>
      <c r="I105" s="6" t="s">
        <v>21</v>
      </c>
      <c r="J105" s="6">
        <v>0</v>
      </c>
      <c r="K105" s="6">
        <v>1</v>
      </c>
      <c r="L105" s="6" t="s">
        <v>18</v>
      </c>
      <c r="M105" s="6">
        <v>0</v>
      </c>
      <c r="N105" s="6">
        <v>1</v>
      </c>
      <c r="O105" s="6">
        <v>0</v>
      </c>
      <c r="P105" s="6">
        <v>1953</v>
      </c>
      <c r="Q105" s="7">
        <v>36</v>
      </c>
      <c r="AD105" s="22"/>
      <c r="AE105" s="22"/>
      <c r="AF105" s="22"/>
      <c r="AG105" s="22"/>
      <c r="AH105" s="22"/>
      <c r="AI105" s="22"/>
      <c r="AJ105" s="22"/>
      <c r="AK105" s="27"/>
      <c r="AL105" s="27"/>
      <c r="AM105" s="27"/>
      <c r="AN105" s="28"/>
      <c r="AQ105" s="27"/>
      <c r="AR105" s="27"/>
      <c r="AS105" s="27"/>
      <c r="AT105" s="27"/>
      <c r="AU105" s="27"/>
      <c r="AV105" s="27"/>
      <c r="AW105" s="27"/>
    </row>
    <row r="106" spans="1:49">
      <c r="A106">
        <v>1</v>
      </c>
      <c r="B106" s="67">
        <v>1</v>
      </c>
      <c r="C106" s="8">
        <v>237</v>
      </c>
      <c r="D106" s="9">
        <v>61</v>
      </c>
      <c r="E106" s="9">
        <v>1</v>
      </c>
      <c r="F106" s="9">
        <v>1</v>
      </c>
      <c r="G106" s="9">
        <v>0</v>
      </c>
      <c r="H106" s="9">
        <v>0</v>
      </c>
      <c r="I106" s="9" t="s">
        <v>25</v>
      </c>
      <c r="J106" s="9">
        <v>1</v>
      </c>
      <c r="K106" s="9">
        <v>0</v>
      </c>
      <c r="L106" s="9" t="s">
        <v>18</v>
      </c>
      <c r="M106" s="9">
        <v>0</v>
      </c>
      <c r="N106" s="9">
        <v>1</v>
      </c>
      <c r="O106" s="9">
        <v>0</v>
      </c>
      <c r="P106" s="9">
        <v>2767</v>
      </c>
      <c r="Q106" s="10">
        <v>21</v>
      </c>
      <c r="S106" s="14"/>
      <c r="T106" s="19" t="s">
        <v>116</v>
      </c>
      <c r="AD106" s="22"/>
      <c r="AE106" s="22"/>
      <c r="AF106" s="22"/>
      <c r="AG106" s="22"/>
      <c r="AH106" s="22"/>
      <c r="AI106" s="22"/>
      <c r="AJ106" s="22"/>
      <c r="AK106" s="27"/>
      <c r="AL106" s="27"/>
      <c r="AM106" s="27"/>
      <c r="AN106" s="28"/>
      <c r="AQ106" s="27"/>
      <c r="AR106" s="27"/>
      <c r="AS106" s="27"/>
      <c r="AT106" s="27"/>
      <c r="AU106" s="27"/>
      <c r="AV106" s="27"/>
      <c r="AW106" s="27"/>
    </row>
    <row r="107" spans="1:49">
      <c r="S107" t="s">
        <v>34</v>
      </c>
      <c r="U107" t="s">
        <v>66</v>
      </c>
      <c r="V107" t="s">
        <v>112</v>
      </c>
      <c r="W107" t="s">
        <v>67</v>
      </c>
      <c r="X107" s="64" t="s">
        <v>102</v>
      </c>
      <c r="AA107" s="19">
        <v>16</v>
      </c>
      <c r="AB107" t="s">
        <v>119</v>
      </c>
      <c r="AD107" s="22"/>
      <c r="AE107" s="22"/>
      <c r="AF107" s="22"/>
      <c r="AG107" s="22"/>
      <c r="AH107" s="22"/>
      <c r="AI107" s="22"/>
      <c r="AJ107" s="22"/>
      <c r="AK107" s="27"/>
      <c r="AL107" s="27"/>
      <c r="AM107" s="27"/>
      <c r="AN107" s="28"/>
      <c r="AQ107" s="27"/>
      <c r="AR107" s="27"/>
      <c r="AS107" s="27"/>
      <c r="AT107" s="27"/>
      <c r="AU107" s="27"/>
      <c r="AV107" s="27"/>
      <c r="AW107" s="27"/>
    </row>
    <row r="108" spans="1:49">
      <c r="S108">
        <v>0</v>
      </c>
      <c r="U108">
        <f>V$100*D62+W$100*F62+X$100*G62+Y$100*H62+Z$100*J62+AA$100*K62+AB$100*M62+AC$100*N62+AD$100*O62+AE$100*P62+AF$100*Q62</f>
        <v>-2.8988356774060775</v>
      </c>
      <c r="V108">
        <f>EXP(U108)/(1+EXP(U108))</f>
        <v>5.2211149720971184E-2</v>
      </c>
      <c r="W108">
        <f>B62*LN(V108)+(1-B62)*LN(1-V108)</f>
        <v>-5.3623533308696805E-2</v>
      </c>
      <c r="X108" s="65">
        <v>1</v>
      </c>
      <c r="AA108" s="1"/>
      <c r="AB108" s="2" t="s">
        <v>117</v>
      </c>
      <c r="AC108" s="4" t="s">
        <v>118</v>
      </c>
      <c r="AD108" s="22"/>
      <c r="AE108" s="22"/>
      <c r="AF108" s="22"/>
      <c r="AG108" s="22"/>
      <c r="AH108" s="22"/>
      <c r="AI108" s="22"/>
      <c r="AJ108" s="22"/>
      <c r="AK108" s="27"/>
      <c r="AL108" s="27"/>
      <c r="AM108" s="27"/>
      <c r="AN108" s="28"/>
      <c r="AQ108" s="27"/>
      <c r="AR108" s="27"/>
      <c r="AS108" s="27"/>
      <c r="AT108" s="27"/>
      <c r="AU108" s="27"/>
      <c r="AV108" s="27"/>
      <c r="AW108" s="27"/>
    </row>
    <row r="109" spans="1:49">
      <c r="C109" s="69"/>
      <c r="S109">
        <v>1</v>
      </c>
      <c r="U109">
        <f>V$100*D63+W$100*F63+X$100*G63+Y$100*H63+Z$100*J63+AA$100*K63+AB$100*M63+AC$100*N63+AD$100*O63+AE$100*P63+AF$100*Q63</f>
        <v>-2.2596280714766963</v>
      </c>
      <c r="V109">
        <f>EXP(U109)/(1+EXP(U109))</f>
        <v>9.4522196675739079E-2</v>
      </c>
      <c r="W109">
        <f>B63*LN(V109)+(1-B63)*LN(1-V109)</f>
        <v>-9.9292515129457401E-2</v>
      </c>
      <c r="X109" s="65">
        <v>1</v>
      </c>
      <c r="AA109" s="5" t="s">
        <v>68</v>
      </c>
      <c r="AB109" s="6">
        <v>3</v>
      </c>
      <c r="AC109" s="7">
        <v>7</v>
      </c>
      <c r="AD109" s="22"/>
      <c r="AE109" s="22"/>
      <c r="AF109" s="22"/>
      <c r="AG109" s="22"/>
      <c r="AH109" s="22"/>
      <c r="AI109" s="22"/>
      <c r="AJ109" s="22"/>
      <c r="AK109" s="27"/>
      <c r="AL109" s="27"/>
      <c r="AM109" s="27"/>
      <c r="AN109" s="28"/>
      <c r="AQ109" s="27"/>
      <c r="AR109" s="27"/>
      <c r="AS109" s="27"/>
      <c r="AT109" s="27"/>
      <c r="AU109" s="27"/>
      <c r="AV109" s="27"/>
      <c r="AW109" s="27"/>
    </row>
    <row r="110" spans="1:49">
      <c r="C110" s="70"/>
      <c r="D110" s="70"/>
      <c r="E110" s="70"/>
      <c r="F110" s="70"/>
      <c r="G110" s="70"/>
      <c r="H110" s="70"/>
      <c r="S110">
        <v>0</v>
      </c>
      <c r="U110">
        <f>V$100*D64+W$100*F64+X$100*G64+Y$100*H64+Z$100*J64+AA$100*K64+AB$100*M64+AC$100*N64+AD$100*O64+AE$100*P64+AF$100*Q64</f>
        <v>-1.2213029020506494</v>
      </c>
      <c r="V110">
        <f>EXP(U110)/(1+EXP(U110))</f>
        <v>0.22770724529292605</v>
      </c>
      <c r="W110">
        <f>B64*LN(V110)+(1-B64)*LN(1-V110)</f>
        <v>-1.4796944869503974</v>
      </c>
      <c r="X110" s="65">
        <v>1</v>
      </c>
      <c r="AA110" s="8" t="s">
        <v>69</v>
      </c>
      <c r="AB110" s="9">
        <v>7</v>
      </c>
      <c r="AC110" s="10">
        <v>28</v>
      </c>
      <c r="AD110" s="22"/>
      <c r="AE110" s="22"/>
      <c r="AF110" s="22"/>
      <c r="AG110" s="22"/>
      <c r="AH110" s="22"/>
      <c r="AI110" s="22"/>
      <c r="AJ110" s="22"/>
      <c r="AK110" s="27"/>
      <c r="AL110" s="27"/>
      <c r="AM110" s="27"/>
      <c r="AN110" s="28"/>
      <c r="AQ110" s="27"/>
      <c r="AR110" s="27"/>
      <c r="AS110" s="27"/>
      <c r="AT110" s="27"/>
      <c r="AU110" s="27"/>
      <c r="AV110" s="27"/>
      <c r="AW110" s="27"/>
    </row>
    <row r="111" spans="1:49">
      <c r="C111" s="70"/>
      <c r="D111" s="70"/>
      <c r="E111" s="70"/>
      <c r="F111" s="70"/>
      <c r="G111" s="70"/>
      <c r="H111" s="70"/>
      <c r="S111">
        <v>1</v>
      </c>
      <c r="U111">
        <f>V$100*D65+W$100*F65+X$100*G65+Y$100*H65+Z$100*J65+AA$100*K65+AB$100*M65+AC$100*N65+AD$100*O65+AE$100*P65+AF$100*Q65</f>
        <v>-12.661310866389663</v>
      </c>
      <c r="V111">
        <f>EXP(U111)/(1+EXP(U111))</f>
        <v>3.1714741777635073E-6</v>
      </c>
      <c r="W111">
        <f>B65*LN(V111)+(1-B65)*LN(1-V111)</f>
        <v>-3.1714792068559863E-6</v>
      </c>
      <c r="X111" s="65">
        <v>0</v>
      </c>
      <c r="AD111" s="22"/>
      <c r="AE111" s="22"/>
      <c r="AF111" s="22"/>
      <c r="AG111" s="22"/>
      <c r="AH111" s="22"/>
      <c r="AI111" s="22"/>
      <c r="AJ111" s="22"/>
      <c r="AK111" s="27"/>
      <c r="AL111" s="27"/>
      <c r="AM111" s="27"/>
      <c r="AN111" s="28"/>
      <c r="AQ111" s="27"/>
      <c r="AR111" s="27"/>
      <c r="AS111" s="27"/>
      <c r="AT111" s="27"/>
      <c r="AU111" s="27"/>
      <c r="AV111" s="27"/>
      <c r="AW111" s="27"/>
    </row>
    <row r="112" spans="1:49">
      <c r="S112">
        <v>1</v>
      </c>
      <c r="U112">
        <f>V$100*D66+W$100*F66+X$100*G66+Y$100*H66+Z$100*J66+AA$100*K66+AB$100*M66+AC$100*N66+AD$100*O66+AE$100*P66+AF$100*Q66</f>
        <v>-5.6244075612104121</v>
      </c>
      <c r="V112">
        <f>EXP(U112)/(1+EXP(U112))</f>
        <v>3.5957245442281328E-3</v>
      </c>
      <c r="W112">
        <f>B66*LN(V112)+(1-B66)*LN(1-V112)</f>
        <v>-3.6022047002948975E-3</v>
      </c>
      <c r="X112" s="65">
        <v>0</v>
      </c>
      <c r="AD112" s="22"/>
      <c r="AE112" s="22"/>
      <c r="AF112" s="22"/>
      <c r="AG112" s="22"/>
      <c r="AH112" s="22"/>
      <c r="AI112" s="22"/>
      <c r="AJ112" s="22"/>
      <c r="AK112" s="27"/>
      <c r="AL112" s="27"/>
      <c r="AM112" s="27"/>
      <c r="AN112" s="28"/>
      <c r="AQ112" s="27"/>
      <c r="AR112" s="27"/>
      <c r="AS112" s="27"/>
      <c r="AT112" s="27"/>
      <c r="AU112" s="27"/>
      <c r="AV112" s="27"/>
      <c r="AW112" s="27"/>
    </row>
    <row r="113" spans="14:49">
      <c r="S113">
        <v>1</v>
      </c>
      <c r="U113">
        <f>V$100*D67+W$100*F67+X$100*G67+Y$100*H67+Z$100*J67+AA$100*K67+AB$100*M67+AC$100*N67+AD$100*O67+AE$100*P67+AF$100*Q67</f>
        <v>-3.5079993715004214</v>
      </c>
      <c r="V113">
        <f>EXP(U113)/(1+EXP(U113))</f>
        <v>2.9085479417737078E-2</v>
      </c>
      <c r="W113">
        <f>B67*LN(V113)+(1-B67)*LN(1-V113)</f>
        <v>-2.9516846921950338E-2</v>
      </c>
      <c r="X113" s="65">
        <v>1</v>
      </c>
      <c r="AA113" t="s">
        <v>120</v>
      </c>
      <c r="AB113" s="80">
        <v>0.7</v>
      </c>
      <c r="AD113" s="22"/>
      <c r="AE113" s="22"/>
      <c r="AF113" s="22"/>
      <c r="AG113" s="22"/>
      <c r="AH113" s="22"/>
      <c r="AI113" s="22"/>
      <c r="AJ113" s="22"/>
      <c r="AK113" s="27"/>
      <c r="AL113" s="27"/>
      <c r="AM113" s="27"/>
      <c r="AN113" s="28"/>
      <c r="AQ113" s="27"/>
      <c r="AR113" s="27"/>
      <c r="AS113" s="27"/>
      <c r="AT113" s="27"/>
      <c r="AU113" s="27"/>
      <c r="AV113" s="27"/>
      <c r="AW113" s="27"/>
    </row>
    <row r="114" spans="14:49">
      <c r="S114">
        <v>1</v>
      </c>
      <c r="U114">
        <f>V$100*D68+W$100*F68+X$100*G68+Y$100*H68+Z$100*J68+AA$100*K68+AB$100*M68+AC$100*N68+AD$100*O68+AE$100*P68+AF$100*Q68</f>
        <v>-2.8360464803022317E-2</v>
      </c>
      <c r="V114">
        <f>EXP(U114)/(1+EXP(U114))</f>
        <v>0.49291035898549496</v>
      </c>
      <c r="W114">
        <f>B68*LN(V114)+(1-B68)*LN(1-V114)</f>
        <v>-0.67906748428469854</v>
      </c>
      <c r="X114" s="65">
        <v>1</v>
      </c>
      <c r="AD114" s="22"/>
      <c r="AE114" s="22"/>
      <c r="AF114" s="22"/>
      <c r="AG114" s="22"/>
      <c r="AH114" s="22"/>
      <c r="AI114" s="22"/>
      <c r="AJ114" s="22"/>
      <c r="AK114" s="27"/>
      <c r="AL114" s="27"/>
      <c r="AM114" s="27"/>
      <c r="AN114" s="28"/>
      <c r="AQ114" s="27"/>
      <c r="AR114" s="27"/>
      <c r="AS114" s="27"/>
      <c r="AT114" s="27"/>
      <c r="AU114" s="27"/>
      <c r="AV114" s="27"/>
      <c r="AW114" s="27"/>
    </row>
    <row r="115" spans="14:49">
      <c r="S115">
        <v>1</v>
      </c>
      <c r="U115">
        <f>V$100*D69+W$100*F69+X$100*G69+Y$100*H69+Z$100*J69+AA$100*K69+AB$100*M69+AC$100*N69+AD$100*O69+AE$100*P69+AF$100*Q69</f>
        <v>-10.729880472781344</v>
      </c>
      <c r="V115">
        <f>EXP(U115)/(1+EXP(U115))</f>
        <v>2.1880770771999259E-5</v>
      </c>
      <c r="W115">
        <f>B69*LN(V115)+(1-B69)*LN(1-V115)</f>
        <v>-2.1881010159588217E-5</v>
      </c>
      <c r="X115" s="65">
        <v>0</v>
      </c>
      <c r="AD115" s="22"/>
      <c r="AE115" s="22"/>
      <c r="AF115" s="22"/>
      <c r="AG115" s="22"/>
      <c r="AH115" s="22"/>
      <c r="AI115" s="22"/>
      <c r="AJ115" s="22"/>
      <c r="AK115" s="27"/>
      <c r="AL115" s="27"/>
      <c r="AM115" s="27"/>
      <c r="AN115" s="28"/>
    </row>
    <row r="116" spans="14:49">
      <c r="S116">
        <v>1</v>
      </c>
      <c r="U116">
        <f>V$100*D70+W$100*F70+X$100*G70+Y$100*H70+Z$100*J70+AA$100*K70+AB$100*M70+AC$100*N70+AD$100*O70+AE$100*P70+AF$100*Q70</f>
        <v>-0.45829238334510625</v>
      </c>
      <c r="V116">
        <f>EXP(U116)/(1+EXP(U116))</f>
        <v>0.38739099608976596</v>
      </c>
      <c r="W116">
        <f>B70*LN(V116)+(1-B70)*LN(1-V116)</f>
        <v>-0.94832077017462524</v>
      </c>
      <c r="X116" s="65">
        <v>0</v>
      </c>
      <c r="AA116" s="24">
        <v>17</v>
      </c>
      <c r="AB116" t="s">
        <v>134</v>
      </c>
    </row>
    <row r="117" spans="14:49">
      <c r="S117">
        <v>1</v>
      </c>
      <c r="U117">
        <f>V$100*D71+W$100*F71+X$100*G71+Y$100*H71+Z$100*J71+AA$100*K71+AB$100*M71+AC$100*N71+AD$100*O71+AE$100*P71+AF$100*Q71</f>
        <v>0.86593070416313001</v>
      </c>
      <c r="V117">
        <f>EXP(U117)/(1+EXP(U117))</f>
        <v>0.70389825728578448</v>
      </c>
      <c r="W117">
        <f>B71*LN(V117)+(1-B71)*LN(1-V117)</f>
        <v>-0.35112145416912066</v>
      </c>
      <c r="X117" s="65">
        <v>0</v>
      </c>
      <c r="Z117" t="s">
        <v>115</v>
      </c>
      <c r="AB117" t="s">
        <v>122</v>
      </c>
    </row>
    <row r="118" spans="14:49">
      <c r="S118">
        <v>0</v>
      </c>
      <c r="U118">
        <f>V$100*D72+W$100*F72+X$100*G72+Y$100*H72+Z$100*J72+AA$100*K72+AB$100*M72+AC$100*N72+AD$100*O72+AE$100*P72+AF$100*Q72</f>
        <v>1.5732737925362755E-2</v>
      </c>
      <c r="V118">
        <f>EXP(U118)/(1+EXP(U118))</f>
        <v>0.50393310335517738</v>
      </c>
      <c r="W118">
        <f>B72*LN(V118)+(1-B72)*LN(1-V118)</f>
        <v>-0.70104448908386863</v>
      </c>
      <c r="X118" s="65">
        <v>1</v>
      </c>
      <c r="AB118" t="s">
        <v>123</v>
      </c>
    </row>
    <row r="119" spans="14:49">
      <c r="S119">
        <v>0</v>
      </c>
      <c r="U119">
        <f>V$100*D73+W$100*F73+X$100*G73+Y$100*H73+Z$100*J73+AA$100*K73+AB$100*M73+AC$100*N73+AD$100*O73+AE$100*P73+AF$100*Q73</f>
        <v>-0.47614248255134139</v>
      </c>
      <c r="V119">
        <f>EXP(U119)/(1+EXP(U119))</f>
        <v>0.38316343460289087</v>
      </c>
      <c r="W119">
        <f>B73*LN(V119)+(1-B73)*LN(1-V119)</f>
        <v>-0.48315117606941604</v>
      </c>
      <c r="X119" s="65">
        <v>0</v>
      </c>
    </row>
    <row r="120" spans="14:49">
      <c r="S120">
        <v>1</v>
      </c>
      <c r="T120" s="19" t="s">
        <v>114</v>
      </c>
      <c r="U120">
        <f>V$100*D74+W$100*F74+X$100*G74+Y$100*H74+Z$100*J74+AA$100*K74+AB$100*M74+AC$100*N74+AD$100*O74+AE$100*P74+AF$100*Q74</f>
        <v>-2.4267839697820031</v>
      </c>
      <c r="V120">
        <f>EXP(U120)/(1+EXP(U120))</f>
        <v>8.1152954629556559E-2</v>
      </c>
      <c r="W120">
        <f>B74*LN(V120)+(1-B74)*LN(1-V120)</f>
        <v>-8.4635606419206103E-2</v>
      </c>
      <c r="X120" s="65">
        <v>1</v>
      </c>
    </row>
    <row r="121" spans="14:49">
      <c r="S121">
        <v>0</v>
      </c>
      <c r="U121">
        <f>V$100*D75+W$100*F75+X$100*G75+Y$100*H75+Z$100*J75+AA$100*K75+AB$100*M75+AC$100*N75+AD$100*O75+AE$100*P75+AF$100*Q75</f>
        <v>-1.5185738922828924</v>
      </c>
      <c r="V121">
        <f>EXP(U121)/(1+EXP(U121))</f>
        <v>0.17967161702152346</v>
      </c>
      <c r="W121">
        <f>B75*LN(V121)+(1-B75)*LN(1-V121)</f>
        <v>-0.19805055184244175</v>
      </c>
      <c r="X121" s="65">
        <v>0</v>
      </c>
      <c r="AA121" t="s">
        <v>34</v>
      </c>
      <c r="AB121" t="s">
        <v>112</v>
      </c>
    </row>
    <row r="122" spans="14:49">
      <c r="S122">
        <v>1</v>
      </c>
      <c r="U122">
        <f>V$100*D76+W$100*F76+X$100*G76+Y$100*H76+Z$100*J76+AA$100*K76+AB$100*M76+AC$100*N76+AD$100*O76+AE$100*P76+AF$100*Q76</f>
        <v>-11.482533221587158</v>
      </c>
      <c r="V122">
        <f>EXP(U122)/(1+EXP(U122))</f>
        <v>1.0308481756174501E-5</v>
      </c>
      <c r="W122">
        <f>B76*LN(V122)+(1-B76)*LN(1-V122)</f>
        <v>-1.0308534888968118E-5</v>
      </c>
      <c r="X122" s="65">
        <v>0</v>
      </c>
      <c r="AA122">
        <v>0</v>
      </c>
      <c r="AB122">
        <v>5.2211149720971184E-2</v>
      </c>
      <c r="AD122" s="27"/>
      <c r="AE122" s="27"/>
      <c r="AF122" s="27"/>
      <c r="AG122" s="27"/>
      <c r="AH122" s="27"/>
      <c r="AI122" s="27"/>
      <c r="AJ122" s="27"/>
    </row>
    <row r="123" spans="14:49">
      <c r="N123" s="6"/>
      <c r="O123" s="6"/>
      <c r="P123" s="6"/>
      <c r="Q123" s="6"/>
      <c r="R123" s="6"/>
      <c r="S123">
        <v>1</v>
      </c>
      <c r="T123" s="6"/>
      <c r="U123">
        <f>V$100*D77+W$100*F77+X$100*G77+Y$100*H77+Z$100*J77+AA$100*K77+AB$100*M77+AC$100*N77+AD$100*O77+AE$100*P77+AF$100*Q77</f>
        <v>-1.52587375243373</v>
      </c>
      <c r="V123">
        <f>EXP(U123)/(1+EXP(U123))</f>
        <v>0.17859820740292914</v>
      </c>
      <c r="W123">
        <f>B77*LN(V123)+(1-B77)*LN(1-V123)</f>
        <v>-0.19674289509406542</v>
      </c>
      <c r="X123" s="65">
        <v>0</v>
      </c>
      <c r="AA123">
        <v>0</v>
      </c>
      <c r="AB123">
        <v>9.4522196675739079E-2</v>
      </c>
      <c r="AD123" s="27"/>
      <c r="AE123" s="27"/>
      <c r="AF123" s="27"/>
      <c r="AG123" s="27"/>
      <c r="AH123" s="27"/>
      <c r="AI123" s="27"/>
      <c r="AJ123" s="27"/>
    </row>
    <row r="124" spans="14:49">
      <c r="N124" s="22"/>
      <c r="O124" s="42"/>
      <c r="P124" s="42"/>
      <c r="Q124" s="42"/>
      <c r="R124" s="42"/>
      <c r="S124">
        <v>1</v>
      </c>
      <c r="T124" s="42"/>
      <c r="U124">
        <f>V$100*D78+W$100*F78+X$100*G78+Y$100*H78+Z$100*J78+AA$100*K78+AB$100*M78+AC$100*N78+AD$100*O78+AE$100*P78+AF$100*Q78</f>
        <v>-1.4808458543017944</v>
      </c>
      <c r="V124">
        <f>EXP(U124)/(1+EXP(U124))</f>
        <v>0.18529969199207796</v>
      </c>
      <c r="W124">
        <f>B78*LN(V124)+(1-B78)*LN(1-V124)</f>
        <v>-1.6857808079044119</v>
      </c>
      <c r="X124" s="65">
        <v>1</v>
      </c>
      <c r="Y124" s="16"/>
      <c r="Z124" s="16"/>
      <c r="AA124">
        <v>0</v>
      </c>
      <c r="AB124">
        <v>0.22770724529292605</v>
      </c>
      <c r="AC124" s="15"/>
      <c r="AD124" s="28"/>
      <c r="AE124" s="28"/>
      <c r="AF124" s="84"/>
      <c r="AG124" s="28"/>
      <c r="AH124" s="84"/>
      <c r="AI124" s="28"/>
      <c r="AJ124" s="28"/>
    </row>
    <row r="125" spans="14:49">
      <c r="N125" s="22"/>
      <c r="O125" s="22"/>
      <c r="P125" s="22"/>
      <c r="Q125" s="22"/>
      <c r="R125" s="22"/>
      <c r="S125">
        <v>1</v>
      </c>
      <c r="T125" s="22"/>
      <c r="U125">
        <f>V$100*D79+W$100*F79+X$100*G79+Y$100*H79+Z$100*J79+AA$100*K79+AB$100*M79+AC$100*N79+AD$100*O79+AE$100*P79+AF$100*Q79</f>
        <v>-0.51592809536309669</v>
      </c>
      <c r="V125">
        <f>EXP(U125)/(1+EXP(U125))</f>
        <v>0.37380487307502491</v>
      </c>
      <c r="W125">
        <f>B79*LN(V125)+(1-B79)*LN(1-V125)</f>
        <v>-0.98402134746184888</v>
      </c>
      <c r="X125" s="65">
        <v>1</v>
      </c>
      <c r="Y125" s="16"/>
      <c r="Z125" s="16"/>
      <c r="AA125">
        <v>0</v>
      </c>
      <c r="AB125">
        <v>3.1714741777635073E-6</v>
      </c>
      <c r="AC125" s="16"/>
      <c r="AD125" s="85"/>
      <c r="AE125" s="28"/>
      <c r="AF125" s="28"/>
      <c r="AG125" s="28"/>
      <c r="AH125" s="28"/>
      <c r="AI125" s="28"/>
      <c r="AJ125" s="27"/>
    </row>
    <row r="126" spans="14:49">
      <c r="N126" s="22"/>
      <c r="O126" s="22"/>
      <c r="P126" s="22"/>
      <c r="Q126" s="22"/>
      <c r="R126" s="22"/>
      <c r="S126">
        <v>0</v>
      </c>
      <c r="T126" s="22"/>
      <c r="U126">
        <f>V$100*D80+W$100*F80+X$100*G80+Y$100*H80+Z$100*J80+AA$100*K80+AB$100*M80+AC$100*N80+AD$100*O80+AE$100*P80+AF$100*Q80</f>
        <v>-12.508303705433958</v>
      </c>
      <c r="V126">
        <f>EXP(U126)/(1+EXP(U126))</f>
        <v>3.6958226070548541E-6</v>
      </c>
      <c r="W126">
        <f>B80*LN(V126)+(1-B80)*LN(1-V126)</f>
        <v>-3.695829436633002E-6</v>
      </c>
      <c r="X126" s="65">
        <v>0</v>
      </c>
      <c r="Y126" s="16"/>
      <c r="Z126" s="16"/>
      <c r="AA126">
        <v>0</v>
      </c>
      <c r="AB126">
        <v>3.5957245442281328E-3</v>
      </c>
      <c r="AC126" s="16"/>
      <c r="AD126" s="28"/>
      <c r="AE126" s="28"/>
      <c r="AF126" s="28"/>
      <c r="AG126" s="28"/>
      <c r="AH126" s="28"/>
      <c r="AI126" s="28"/>
      <c r="AJ126" s="27"/>
    </row>
    <row r="127" spans="14:49">
      <c r="N127" s="6"/>
      <c r="O127" s="6"/>
      <c r="P127" s="6"/>
      <c r="Q127" s="6"/>
      <c r="R127" s="6"/>
      <c r="S127">
        <v>1</v>
      </c>
      <c r="T127" s="6"/>
      <c r="U127">
        <f>V$100*D81+W$100*F81+X$100*G81+Y$100*H81+Z$100*J81+AA$100*K81+AB$100*M81+AC$100*N81+AD$100*O81+AE$100*P81+AF$100*Q81</f>
        <v>-1.923385426936445</v>
      </c>
      <c r="V127">
        <f>EXP(U127)/(1+EXP(U127))</f>
        <v>0.12748452262956539</v>
      </c>
      <c r="W127">
        <f>B81*LN(V127)+(1-B81)*LN(1-V127)</f>
        <v>-0.13637488595637554</v>
      </c>
      <c r="X127" s="65">
        <v>0</v>
      </c>
      <c r="AA127">
        <v>0</v>
      </c>
      <c r="AB127">
        <v>2.9085479417737078E-2</v>
      </c>
      <c r="AD127" s="27"/>
      <c r="AE127" s="27"/>
      <c r="AF127" s="27"/>
      <c r="AG127" s="27"/>
      <c r="AH127" s="27"/>
      <c r="AI127" s="27"/>
      <c r="AJ127" s="27"/>
    </row>
    <row r="128" spans="14:49">
      <c r="N128" s="6"/>
      <c r="O128" s="6"/>
      <c r="P128" s="6"/>
      <c r="Q128" s="6"/>
      <c r="R128" s="6"/>
      <c r="S128">
        <v>1</v>
      </c>
      <c r="T128" s="6"/>
      <c r="U128">
        <f>V$100*D82+W$100*F82+X$100*G82+Y$100*H82+Z$100*J82+AA$100*K82+AB$100*M82+AC$100*N82+AD$100*O82+AE$100*P82+AF$100*Q82</f>
        <v>-3.598732909887739</v>
      </c>
      <c r="V128">
        <f>EXP(U128)/(1+EXP(U128))</f>
        <v>2.662981770978861E-2</v>
      </c>
      <c r="W128">
        <f>B82*LN(V128)+(1-B82)*LN(1-V128)</f>
        <v>-2.6990814587194375E-2</v>
      </c>
      <c r="X128" s="65">
        <v>0</v>
      </c>
      <c r="AA128">
        <v>0</v>
      </c>
      <c r="AB128">
        <v>0.49291035898549496</v>
      </c>
      <c r="AD128" s="27"/>
      <c r="AE128" s="27"/>
      <c r="AF128" s="27"/>
      <c r="AG128" s="27"/>
      <c r="AH128" s="27"/>
      <c r="AI128" s="27"/>
      <c r="AJ128" s="27"/>
    </row>
    <row r="129" spans="14:36">
      <c r="N129" s="6"/>
      <c r="O129" s="6"/>
      <c r="P129" s="6"/>
      <c r="Q129" s="6"/>
      <c r="R129" s="6"/>
      <c r="S129">
        <v>1</v>
      </c>
      <c r="T129" s="6"/>
      <c r="U129">
        <f>V$100*D83+W$100*F83+X$100*G83+Y$100*H83+Z$100*J83+AA$100*K83+AB$100*M83+AC$100*N83+AD$100*O83+AE$100*P83+AF$100*Q83</f>
        <v>-10.157962876543992</v>
      </c>
      <c r="V129">
        <f>EXP(U129)/(1+EXP(U129))</f>
        <v>3.8764656479330766E-5</v>
      </c>
      <c r="W129">
        <f>B83*LN(V129)+(1-B83)*LN(1-V129)</f>
        <v>-3.876540784805354E-5</v>
      </c>
      <c r="X129" s="65">
        <v>0</v>
      </c>
      <c r="AA129">
        <v>0</v>
      </c>
      <c r="AB129">
        <v>2.1880770771999259E-5</v>
      </c>
      <c r="AD129" s="27"/>
      <c r="AE129" s="27"/>
      <c r="AF129" s="27"/>
      <c r="AG129" s="27"/>
      <c r="AH129" s="27"/>
      <c r="AI129" s="27"/>
      <c r="AJ129" s="27"/>
    </row>
    <row r="130" spans="14:36">
      <c r="N130" s="6"/>
      <c r="O130" s="6"/>
      <c r="P130" s="6"/>
      <c r="Q130" s="6"/>
      <c r="R130" s="6"/>
      <c r="S130">
        <v>1</v>
      </c>
      <c r="T130" s="6"/>
      <c r="U130">
        <f>V$100*D84+W$100*F84+X$100*G84+Y$100*H84+Z$100*J84+AA$100*K84+AB$100*M84+AC$100*N84+AD$100*O84+AE$100*P84+AF$100*Q84</f>
        <v>-2.1406609940430918</v>
      </c>
      <c r="V130">
        <f>EXP(U130)/(1+EXP(U130))</f>
        <v>0.10520714822596007</v>
      </c>
      <c r="W130">
        <f>B84*LN(V130)+(1-B84)*LN(1-V130)</f>
        <v>-2.2518240320709801</v>
      </c>
      <c r="X130" s="65">
        <v>0</v>
      </c>
      <c r="AA130">
        <v>0</v>
      </c>
      <c r="AB130" s="19">
        <v>0.38739099608976596</v>
      </c>
    </row>
    <row r="131" spans="14:36">
      <c r="N131" s="6"/>
      <c r="O131" s="6"/>
      <c r="P131" s="6"/>
      <c r="Q131" s="6"/>
      <c r="R131" s="6"/>
      <c r="S131">
        <v>0</v>
      </c>
      <c r="T131" s="6"/>
      <c r="U131">
        <f>V$100*D85+W$100*F85+X$100*G85+Y$100*H85+Z$100*J85+AA$100*K85+AB$100*M85+AC$100*N85+AD$100*O85+AE$100*P85+AF$100*Q85</f>
        <v>-0.59272257669477935</v>
      </c>
      <c r="V131">
        <f>EXP(U131)/(1+EXP(U131))</f>
        <v>0.35601041290827817</v>
      </c>
      <c r="W131">
        <f>B85*LN(V131)+(1-B85)*LN(1-V131)</f>
        <v>-0.44007272212073811</v>
      </c>
      <c r="X131" s="65">
        <v>1</v>
      </c>
      <c r="AA131">
        <v>0</v>
      </c>
      <c r="AB131">
        <v>0.70389825728578448</v>
      </c>
      <c r="AC131" s="35" t="s">
        <v>129</v>
      </c>
    </row>
    <row r="132" spans="14:36">
      <c r="N132" s="6"/>
      <c r="O132" s="6"/>
      <c r="P132" s="6"/>
      <c r="Q132" s="6"/>
      <c r="R132" s="6"/>
      <c r="S132">
        <v>0</v>
      </c>
      <c r="T132" s="6"/>
      <c r="U132">
        <f>V$100*D86+W$100*F86+X$100*G86+Y$100*H86+Z$100*J86+AA$100*K86+AB$100*M86+AC$100*N86+AD$100*O86+AE$100*P86+AF$100*Q86</f>
        <v>-3.3513583628776091</v>
      </c>
      <c r="V132">
        <f>EXP(U132)/(1+EXP(U132))</f>
        <v>3.3850710977222642E-2</v>
      </c>
      <c r="W132">
        <f>B86*LN(V132)+(1-B86)*LN(1-V132)</f>
        <v>-3.4436913208395849E-2</v>
      </c>
      <c r="X132" s="66">
        <v>0</v>
      </c>
      <c r="AA132">
        <v>0</v>
      </c>
      <c r="AB132">
        <v>0.50393310335517738</v>
      </c>
      <c r="AC132">
        <f>AVERAGE(AB122:AB132)</f>
        <v>0.22684359669207035</v>
      </c>
    </row>
    <row r="133" spans="14:36">
      <c r="N133" s="42"/>
      <c r="O133" s="42"/>
      <c r="P133" s="42"/>
      <c r="Q133" s="42"/>
      <c r="R133" s="42"/>
      <c r="S133">
        <v>0</v>
      </c>
      <c r="T133" s="22"/>
      <c r="U133">
        <f>V$100*D87+W$100*F87+X$100*G87+Y$100*H87+Z$100*J87+AA$100*K87+AB$100*M87+AC$100*N87+AD$100*O87+AE$100*P87+AF$100*Q87</f>
        <v>-3.3015372193951453</v>
      </c>
      <c r="V133" s="19">
        <f>EXP(U133)/(1+EXP(U133))</f>
        <v>3.5518491241920178E-2</v>
      </c>
      <c r="W133" s="19">
        <f>B87*LN(V133)+(1-B87)*LN(1-V133)</f>
        <v>-3.6164618662458049E-2</v>
      </c>
      <c r="X133" s="65">
        <v>0</v>
      </c>
      <c r="Y133" s="15"/>
      <c r="Z133" s="15"/>
      <c r="AA133">
        <v>1</v>
      </c>
      <c r="AB133">
        <v>0.38316343460289087</v>
      </c>
      <c r="AC133" s="16"/>
    </row>
    <row r="134" spans="14:36">
      <c r="N134" s="22"/>
      <c r="O134" s="22"/>
      <c r="P134" s="22"/>
      <c r="Q134" s="22"/>
      <c r="R134" s="22"/>
      <c r="S134">
        <v>1</v>
      </c>
      <c r="T134" s="22"/>
      <c r="U134">
        <f>V$100*D88+W$100*F88+X$100*G88+Y$100*H88+Z$100*J88+AA$100*K88+AB$100*M88+AC$100*N88+AD$100*O88+AE$100*P88+AF$100*Q88</f>
        <v>0.69224742509137571</v>
      </c>
      <c r="V134">
        <f>EXP(U134)/(1+EXP(U134))</f>
        <v>0.6664666910322804</v>
      </c>
      <c r="W134">
        <f>B88*LN(V134)+(1-B88)*LN(1-V134)</f>
        <v>-1.0980125416491542</v>
      </c>
      <c r="X134" s="65">
        <v>0</v>
      </c>
      <c r="Y134" s="22"/>
      <c r="Z134" s="22"/>
      <c r="AA134">
        <v>1</v>
      </c>
      <c r="AB134">
        <v>8.1152954629556559E-2</v>
      </c>
      <c r="AC134" s="16"/>
    </row>
    <row r="135" spans="14:36">
      <c r="N135" s="22"/>
      <c r="O135" s="22"/>
      <c r="P135" s="22"/>
      <c r="Q135" s="22"/>
      <c r="R135" s="22"/>
      <c r="S135">
        <v>1</v>
      </c>
      <c r="T135" s="22"/>
      <c r="U135">
        <f>V$100*D89+W$100*F89+X$100*G89+Y$100*H89+Z$100*J89+AA$100*K89+AB$100*M89+AC$100*N89+AD$100*O89+AE$100*P89+AF$100*Q89</f>
        <v>-3.5085254554797478</v>
      </c>
      <c r="V135">
        <f>EXP(U135)/(1+EXP(U135))</f>
        <v>2.9070626741630603E-2</v>
      </c>
      <c r="W135">
        <f>B89*LN(V135)+(1-B89)*LN(1-V135)</f>
        <v>-2.9501549424397769E-2</v>
      </c>
      <c r="X135" s="65">
        <v>0</v>
      </c>
      <c r="Y135" s="22"/>
      <c r="Z135" s="22"/>
      <c r="AA135">
        <v>1</v>
      </c>
      <c r="AB135">
        <v>0.17967161702152346</v>
      </c>
      <c r="AC135" s="16"/>
      <c r="AE135" s="23"/>
    </row>
    <row r="136" spans="14:36">
      <c r="N136" s="22"/>
      <c r="O136" s="22"/>
      <c r="P136" s="22"/>
      <c r="Q136" s="22"/>
      <c r="R136" s="22"/>
      <c r="S136">
        <v>1</v>
      </c>
      <c r="T136" s="22"/>
      <c r="U136">
        <f>V$100*D90+W$100*F90+X$100*G90+Y$100*H90+Z$100*J90+AA$100*K90+AB$100*M90+AC$100*N90+AD$100*O90+AE$100*P90+AF$100*Q90</f>
        <v>-2.0123136431010034</v>
      </c>
      <c r="V136">
        <f>EXP(U136)/(1+EXP(U136))</f>
        <v>0.11791611856343991</v>
      </c>
      <c r="W136">
        <f>B90*LN(V136)+(1-B90)*LN(1-V136)</f>
        <v>-0.1254681238278437</v>
      </c>
      <c r="X136" s="65">
        <v>0</v>
      </c>
      <c r="Y136" s="22"/>
      <c r="Z136" s="22"/>
      <c r="AA136">
        <v>1</v>
      </c>
      <c r="AB136">
        <v>1.0308481756174501E-5</v>
      </c>
      <c r="AC136" s="16"/>
    </row>
    <row r="137" spans="14:36">
      <c r="N137" s="22"/>
      <c r="O137" s="22"/>
      <c r="P137" s="22"/>
      <c r="Q137" s="22"/>
      <c r="R137" s="22"/>
      <c r="S137">
        <v>1</v>
      </c>
      <c r="T137" s="22"/>
      <c r="U137">
        <f>V$100*D91+W$100*F91+X$100*G91+Y$100*H91+Z$100*J91+AA$100*K91+AB$100*M91+AC$100*N91+AD$100*O91+AE$100*P91+AF$100*Q91</f>
        <v>-3.0548599797275711</v>
      </c>
      <c r="V137" s="19">
        <f>EXP(U137)/(1+EXP(U137))</f>
        <v>4.50081174280451E-2</v>
      </c>
      <c r="W137" s="19">
        <f>B91*LN(V137)+(1-B91)*LN(1-V137)</f>
        <v>-4.6052438462185936E-2</v>
      </c>
      <c r="X137" s="65">
        <v>0</v>
      </c>
      <c r="Y137" s="22"/>
      <c r="Z137" s="22"/>
      <c r="AA137">
        <v>1</v>
      </c>
      <c r="AB137">
        <v>0.17859820740292914</v>
      </c>
      <c r="AC137" s="16"/>
    </row>
    <row r="138" spans="14:36">
      <c r="N138" s="22"/>
      <c r="O138" s="22"/>
      <c r="P138" s="22"/>
      <c r="Q138" s="22"/>
      <c r="R138" s="22"/>
      <c r="S138">
        <v>1</v>
      </c>
      <c r="T138" s="22"/>
      <c r="U138">
        <f>V$100*D92+W$100*F92+X$100*G92+Y$100*H92+Z$100*J92+AA$100*K92+AB$100*M92+AC$100*N92+AD$100*O92+AE$100*P92+AF$100*Q92</f>
        <v>-3.648870471892582</v>
      </c>
      <c r="V138">
        <f>EXP(U138)/(1+EXP(U138))</f>
        <v>2.5360607315036438E-2</v>
      </c>
      <c r="W138">
        <f>B92*LN(V138)+(1-B92)*LN(1-V138)</f>
        <v>-2.5687730053470068E-2</v>
      </c>
      <c r="X138" s="65">
        <v>0</v>
      </c>
      <c r="Y138" s="22"/>
      <c r="Z138" s="22"/>
      <c r="AA138">
        <v>1</v>
      </c>
      <c r="AB138">
        <v>0.18529969199207796</v>
      </c>
      <c r="AC138" s="16"/>
    </row>
    <row r="139" spans="14:36">
      <c r="N139" s="22"/>
      <c r="O139" s="22"/>
      <c r="P139" s="22"/>
      <c r="Q139" s="22"/>
      <c r="R139" s="22"/>
      <c r="S139">
        <v>1</v>
      </c>
      <c r="T139" s="22"/>
      <c r="U139">
        <f>V$100*D93+W$100*F93+X$100*G93+Y$100*H93+Z$100*J93+AA$100*K93+AB$100*M93+AC$100*N93+AD$100*O93+AE$100*P93+AF$100*Q93</f>
        <v>-1.0705248880964593</v>
      </c>
      <c r="V139">
        <f>EXP(U139)/(1+EXP(U139))</f>
        <v>0.25530327778641532</v>
      </c>
      <c r="W139">
        <f>B93*LN(V139)+(1-B93)*LN(1-V139)</f>
        <v>-0.2947782277609432</v>
      </c>
      <c r="X139" s="65">
        <v>0</v>
      </c>
      <c r="Y139" s="22"/>
      <c r="Z139" s="22"/>
      <c r="AA139">
        <v>1</v>
      </c>
      <c r="AB139">
        <v>0.37380487307502491</v>
      </c>
      <c r="AC139" s="16"/>
    </row>
    <row r="140" spans="14:36">
      <c r="N140" s="22"/>
      <c r="O140" s="22"/>
      <c r="P140" s="22"/>
      <c r="Q140" s="22"/>
      <c r="R140" s="22"/>
      <c r="S140">
        <v>1</v>
      </c>
      <c r="T140" s="22"/>
      <c r="U140">
        <f>V$100*D94+W$100*F94+X$100*G94+Y$100*H94+Z$100*J94+AA$100*K94+AB$100*M94+AC$100*N94+AD$100*O94+AE$100*P94+AF$100*Q94</f>
        <v>-1.0647412289436322</v>
      </c>
      <c r="V140">
        <f>EXP(U140)/(1+EXP(U140))</f>
        <v>0.25640444273493113</v>
      </c>
      <c r="W140">
        <f>B94*LN(V140)+(1-B94)*LN(1-V140)</f>
        <v>-0.29625799778278117</v>
      </c>
      <c r="X140" s="65">
        <v>0</v>
      </c>
      <c r="Y140" s="22"/>
      <c r="Z140" s="22"/>
      <c r="AA140">
        <v>1</v>
      </c>
      <c r="AB140">
        <v>3.6958226070548541E-6</v>
      </c>
      <c r="AC140" s="16"/>
    </row>
    <row r="141" spans="14:36">
      <c r="N141" s="22"/>
      <c r="O141" s="22"/>
      <c r="P141" s="22"/>
      <c r="Q141" s="22"/>
      <c r="R141" s="22"/>
      <c r="S141">
        <v>1</v>
      </c>
      <c r="T141" s="22"/>
      <c r="U141">
        <f>V$100*D95+W$100*F95+X$100*G95+Y$100*H95+Z$100*J95+AA$100*K95+AB$100*M95+AC$100*N95+AD$100*O95+AE$100*P95+AF$100*Q95</f>
        <v>-1.7802939682791701</v>
      </c>
      <c r="V141">
        <f>EXP(U141)/(1+EXP(U141))</f>
        <v>0.14426683875939308</v>
      </c>
      <c r="W141">
        <f>B95*LN(V141)+(1-B95)*LN(1-V141)</f>
        <v>-0.15579667896017421</v>
      </c>
      <c r="X141" s="65">
        <v>0</v>
      </c>
      <c r="Y141" s="22"/>
      <c r="Z141" s="22"/>
      <c r="AA141">
        <v>1</v>
      </c>
      <c r="AB141">
        <v>0.12748452262956539</v>
      </c>
      <c r="AC141" s="16"/>
    </row>
    <row r="142" spans="14:36">
      <c r="N142" s="22"/>
      <c r="O142" s="22"/>
      <c r="P142" s="22"/>
      <c r="Q142" s="22"/>
      <c r="R142" s="22"/>
      <c r="S142">
        <v>1</v>
      </c>
      <c r="T142" s="22"/>
      <c r="U142">
        <f>V$100*D96+W$100*F96+X$100*G96+Y$100*H96+Z$100*J96+AA$100*K96+AB$100*M96+AC$100*N96+AD$100*O96+AE$100*P96+AF$100*Q96</f>
        <v>0.27387174261973835</v>
      </c>
      <c r="V142">
        <f>EXP(U142)/(1+EXP(U142))</f>
        <v>0.56804316410148503</v>
      </c>
      <c r="W142">
        <f>B96*LN(V142)+(1-B96)*LN(1-V142)</f>
        <v>-0.83942961263163862</v>
      </c>
      <c r="X142" s="65">
        <v>0</v>
      </c>
      <c r="Y142" s="22"/>
      <c r="Z142" s="22"/>
      <c r="AA142">
        <v>1</v>
      </c>
      <c r="AB142">
        <v>2.662981770978861E-2</v>
      </c>
      <c r="AC142" s="16"/>
    </row>
    <row r="143" spans="14:36">
      <c r="N143" s="22"/>
      <c r="O143" s="22"/>
      <c r="P143" s="22"/>
      <c r="Q143" s="22"/>
      <c r="R143" s="22"/>
      <c r="S143">
        <v>1</v>
      </c>
      <c r="T143" s="22"/>
      <c r="U143">
        <f>V$100*D97+W$100*F97+X$100*G97+Y$100*H97+Z$100*J97+AA$100*K97+AB$100*M97+AC$100*N97+AD$100*O97+AE$100*P97+AF$100*Q97</f>
        <v>0.11831364167288116</v>
      </c>
      <c r="V143">
        <f>EXP(U143)/(1+EXP(U143))</f>
        <v>0.52954395514218922</v>
      </c>
      <c r="W143">
        <f>B97*LN(V143)+(1-B97)*LN(1-V143)</f>
        <v>-0.63573910484175977</v>
      </c>
      <c r="X143" s="65">
        <v>0</v>
      </c>
      <c r="Y143" s="22"/>
      <c r="Z143" s="22"/>
      <c r="AA143">
        <v>1</v>
      </c>
      <c r="AB143">
        <v>3.8764656479330766E-5</v>
      </c>
      <c r="AC143" s="16"/>
    </row>
    <row r="144" spans="14:36">
      <c r="N144" s="22"/>
      <c r="O144" s="22"/>
      <c r="P144" s="22"/>
      <c r="Q144" s="22"/>
      <c r="R144" s="22"/>
      <c r="S144">
        <v>0</v>
      </c>
      <c r="T144" s="22"/>
      <c r="U144">
        <f>V$100*D98+W$100*F98+X$100*G98+Y$100*H98+Z$100*J98+AA$100*K98+AB$100*M98+AC$100*N98+AD$100*O98+AE$100*P98+AF$100*Q98</f>
        <v>-2.8686767360160017</v>
      </c>
      <c r="V144">
        <f>EXP(U144)/(1+EXP(U144))</f>
        <v>5.3723883896589983E-2</v>
      </c>
      <c r="W144">
        <f>B98*LN(V144)+(1-B98)*LN(1-V144)</f>
        <v>-5.5220875030457507E-2</v>
      </c>
      <c r="X144" s="65">
        <v>0</v>
      </c>
      <c r="Y144" s="22"/>
      <c r="Z144" s="22"/>
      <c r="AA144">
        <v>1</v>
      </c>
      <c r="AB144">
        <v>0.10520714822596007</v>
      </c>
      <c r="AC144" s="16"/>
    </row>
    <row r="145" spans="14:36">
      <c r="N145" s="22"/>
      <c r="O145" s="22"/>
      <c r="P145" s="22"/>
      <c r="Q145" s="22"/>
      <c r="R145" s="22"/>
      <c r="S145">
        <v>1</v>
      </c>
      <c r="T145" s="22"/>
      <c r="U145">
        <f>V$100*D99+W$100*F99+X$100*G99+Y$100*H99+Z$100*J99+AA$100*K99+AB$100*M99+AC$100*N99+AD$100*O99+AE$100*P99+AF$100*Q99</f>
        <v>-3.0132938531793898</v>
      </c>
      <c r="V145">
        <f>EXP(U145)/(1+EXP(U145))</f>
        <v>4.6828901738864392E-2</v>
      </c>
      <c r="W145">
        <f>B99*LN(V145)+(1-B99)*LN(1-V145)</f>
        <v>-4.7960854967195814E-2</v>
      </c>
      <c r="X145" s="65">
        <v>0</v>
      </c>
      <c r="Y145" s="22"/>
      <c r="Z145" s="22"/>
      <c r="AA145">
        <v>1</v>
      </c>
      <c r="AB145">
        <v>0.35601041290827817</v>
      </c>
      <c r="AC145" s="16"/>
    </row>
    <row r="146" spans="14:36">
      <c r="N146" s="22"/>
      <c r="O146" s="22"/>
      <c r="P146" s="22"/>
      <c r="Q146" s="22"/>
      <c r="R146" s="22"/>
      <c r="S146">
        <v>0</v>
      </c>
      <c r="T146" s="22"/>
      <c r="U146">
        <f>V$100*D100+W$100*F100+X$100*G100+Y$100*H100+Z$100*J100+AA$100*K100+AB$100*M100+AC$100*N100+AD$100*O100+AE$100*P100+AF$100*Q100</f>
        <v>-2.6120314357208949</v>
      </c>
      <c r="V146">
        <f>EXP(U146)/(1+EXP(U146))</f>
        <v>6.836810014610524E-2</v>
      </c>
      <c r="W146">
        <f>B100*LN(V146)+(1-B100)*LN(1-V146)</f>
        <v>-7.0817499551009008E-2</v>
      </c>
      <c r="X146" s="65">
        <v>0</v>
      </c>
      <c r="Y146" s="22"/>
      <c r="Z146" s="22"/>
      <c r="AA146">
        <v>1</v>
      </c>
      <c r="AB146">
        <v>3.3850710977222642E-2</v>
      </c>
      <c r="AC146" s="16"/>
    </row>
    <row r="147" spans="14:36">
      <c r="N147" s="22"/>
      <c r="O147" s="22"/>
      <c r="P147" s="22"/>
      <c r="Q147" s="22"/>
      <c r="R147" s="22"/>
      <c r="S147">
        <v>1</v>
      </c>
      <c r="T147" s="22"/>
      <c r="U147">
        <f>V$100*D101+W$100*F101+X$100*G101+Y$100*H101+Z$100*J101+AA$100*K101+AB$100*M101+AC$100*N101+AD$100*O101+AE$100*P101+AF$100*Q101</f>
        <v>-0.27295567787661756</v>
      </c>
      <c r="V147">
        <f>EXP(U147)/(1+EXP(U147))</f>
        <v>0.43218162481743544</v>
      </c>
      <c r="W147">
        <f>B101*LN(V147)+(1-B101)*LN(1-V147)</f>
        <v>-0.56595367339828306</v>
      </c>
      <c r="X147" s="65">
        <v>0</v>
      </c>
      <c r="Y147" s="22"/>
      <c r="Z147" s="22"/>
      <c r="AA147">
        <v>1</v>
      </c>
      <c r="AB147">
        <v>3.5518491241920178E-2</v>
      </c>
      <c r="AC147" s="16"/>
    </row>
    <row r="148" spans="14:36">
      <c r="N148" s="22"/>
      <c r="O148" s="22"/>
      <c r="P148" s="22"/>
      <c r="Q148" s="22"/>
      <c r="R148" s="22"/>
      <c r="S148">
        <v>1</v>
      </c>
      <c r="T148" s="22"/>
      <c r="U148">
        <f>V$100*D102+W$100*F102+X$100*G102+Y$100*H102+Z$100*J102+AA$100*K102+AB$100*M102+AC$100*N102+AD$100*O102+AE$100*P102+AF$100*Q102</f>
        <v>-3.3204416518640145</v>
      </c>
      <c r="V148">
        <f>EXP(U148)/(1+EXP(U148))</f>
        <v>3.4876539402288347E-2</v>
      </c>
      <c r="W148">
        <f>B102*LN(V148)+(1-B102)*LN(1-V148)</f>
        <v>-3.5499247383351216E-2</v>
      </c>
      <c r="X148" s="65">
        <v>0</v>
      </c>
      <c r="Y148" s="22"/>
      <c r="Z148" s="22" t="s">
        <v>115</v>
      </c>
      <c r="AA148">
        <v>1</v>
      </c>
      <c r="AB148">
        <v>0.6664666910322804</v>
      </c>
      <c r="AC148" s="16"/>
      <c r="AE148" s="27"/>
      <c r="AF148" s="27"/>
      <c r="AG148" s="27"/>
      <c r="AH148" s="27"/>
      <c r="AI148" s="27"/>
      <c r="AJ148" s="27"/>
    </row>
    <row r="149" spans="14:36">
      <c r="N149" s="22"/>
      <c r="O149" s="22"/>
      <c r="P149" s="22"/>
      <c r="Q149" s="22"/>
      <c r="R149" s="22"/>
      <c r="S149">
        <v>1</v>
      </c>
      <c r="T149" s="24" t="s">
        <v>113</v>
      </c>
      <c r="U149">
        <f>V$100*D103+W$100*F103+X$100*G103+Y$100*H103+Z$100*J103+AA$100*K103+AB$100*M103+AC$100*N103+AD$100*O103+AE$100*P103+AF$100*Q103</f>
        <v>-3.0042682848428055</v>
      </c>
      <c r="V149">
        <f>EXP(U149)/(1+EXP(U149))</f>
        <v>4.72334183856346E-2</v>
      </c>
      <c r="W149">
        <f>B103*LN(V149)+(1-B103)*LN(1-V149)</f>
        <v>-4.8385335428561764E-2</v>
      </c>
      <c r="X149" s="65">
        <v>0</v>
      </c>
      <c r="Y149" s="22"/>
      <c r="Z149" s="22"/>
      <c r="AA149">
        <v>1</v>
      </c>
      <c r="AB149">
        <v>2.9070626741630603E-2</v>
      </c>
      <c r="AC149" s="16"/>
      <c r="AE149" s="27"/>
      <c r="AF149" s="27"/>
      <c r="AG149" s="27"/>
      <c r="AH149" s="27"/>
      <c r="AI149" s="27"/>
      <c r="AJ149" s="27"/>
    </row>
    <row r="150" spans="14:36">
      <c r="N150" s="22"/>
      <c r="O150" s="22"/>
      <c r="P150" s="22"/>
      <c r="Q150" s="22"/>
      <c r="R150" s="22"/>
      <c r="S150">
        <v>1</v>
      </c>
      <c r="T150" s="22"/>
      <c r="U150">
        <f>V$100*D104+W$100*F104+X$100*G104+Y$100*H104+Z$100*J104+AA$100*K104+AB$100*M104+AC$100*N104+AD$100*O104+AE$100*P104+AF$100*Q104</f>
        <v>0.26390525964577316</v>
      </c>
      <c r="V150">
        <f>EXP(U150)/(1+EXP(U150))</f>
        <v>0.56559604764182581</v>
      </c>
      <c r="W150">
        <f>B104*LN(V150)+(1-B104)*LN(1-V150)</f>
        <v>-0.56987515232760932</v>
      </c>
      <c r="X150" s="65">
        <v>0</v>
      </c>
      <c r="Y150" s="22"/>
      <c r="Z150" s="22"/>
      <c r="AA150">
        <v>1</v>
      </c>
      <c r="AB150">
        <v>0.11791611856343991</v>
      </c>
      <c r="AC150" s="16"/>
      <c r="AE150" s="27"/>
      <c r="AF150" s="27"/>
      <c r="AG150" s="27"/>
      <c r="AH150" s="27"/>
      <c r="AI150" s="27"/>
      <c r="AJ150" s="27"/>
    </row>
    <row r="151" spans="14:36">
      <c r="N151" s="22"/>
      <c r="O151" s="22"/>
      <c r="P151" s="22"/>
      <c r="Q151" s="22"/>
      <c r="R151" s="22"/>
      <c r="S151">
        <v>1</v>
      </c>
      <c r="T151" s="22"/>
      <c r="U151">
        <f>V$100*D105+W$100*F105+X$100*G105+Y$100*H105+Z$100*J105+AA$100*K105+AB$100*M105+AC$100*N105+AD$100*O105+AE$100*P105+AF$100*Q105</f>
        <v>1.1899423064795354</v>
      </c>
      <c r="V151">
        <f>EXP(U151)/(1+EXP(U151))</f>
        <v>0.7667307456295015</v>
      </c>
      <c r="W151">
        <f>B105*LN(V151)+(1-B105)*LN(1-V151)</f>
        <v>-0.26561958796985274</v>
      </c>
      <c r="X151" s="65">
        <v>0</v>
      </c>
      <c r="Y151" s="22"/>
      <c r="Z151" s="22"/>
      <c r="AA151">
        <v>1</v>
      </c>
      <c r="AB151">
        <v>4.50081174280451E-2</v>
      </c>
      <c r="AC151" s="16"/>
      <c r="AE151" s="27"/>
      <c r="AF151" s="27"/>
      <c r="AG151" s="27"/>
      <c r="AH151" s="27"/>
      <c r="AI151" s="27"/>
      <c r="AJ151" s="27"/>
    </row>
    <row r="152" spans="14:36">
      <c r="N152" s="22"/>
      <c r="O152" s="22"/>
      <c r="P152" s="22"/>
      <c r="Q152" s="22"/>
      <c r="R152" s="22"/>
      <c r="S152">
        <v>1</v>
      </c>
      <c r="T152" s="22"/>
      <c r="U152">
        <f>V$100*D106+W$100*F106+X$100*G106+Y$100*H106+Z$100*J106+AA$100*K106+AB$100*M106+AC$100*N106+AD$100*O106+AE$100*P106+AF$100*Q106</f>
        <v>2.62440913908965</v>
      </c>
      <c r="V152">
        <f>EXP(U152)/(1+EXP(U152))</f>
        <v>0.93241608448615976</v>
      </c>
      <c r="W152">
        <f>B106*LN(V152)+(1-B106)*LN(1-V152)</f>
        <v>-6.9976121340668399E-2</v>
      </c>
      <c r="X152" s="67">
        <v>0</v>
      </c>
      <c r="Y152" s="22"/>
      <c r="Z152" s="22"/>
      <c r="AA152">
        <v>1</v>
      </c>
      <c r="AB152">
        <v>2.5360607315036438E-2</v>
      </c>
      <c r="AC152" s="16"/>
      <c r="AE152" s="27"/>
      <c r="AF152" s="27"/>
      <c r="AG152" s="27"/>
      <c r="AH152" s="27"/>
      <c r="AI152" s="27"/>
      <c r="AJ152" s="27"/>
    </row>
    <row r="153" spans="14:36">
      <c r="N153" s="22"/>
      <c r="O153" s="22"/>
      <c r="P153" s="22"/>
      <c r="Q153" s="22"/>
      <c r="R153" s="22"/>
      <c r="S153" s="22"/>
      <c r="T153" s="22"/>
      <c r="V153" s="22"/>
      <c r="W153" s="22"/>
      <c r="X153" s="22"/>
      <c r="Y153" s="22"/>
      <c r="Z153" s="22"/>
      <c r="AA153">
        <v>1</v>
      </c>
      <c r="AB153" s="19">
        <v>0.25530327778641532</v>
      </c>
      <c r="AC153" s="16"/>
      <c r="AE153" s="23"/>
      <c r="AF153" s="27"/>
      <c r="AG153" s="27"/>
      <c r="AH153" s="27"/>
      <c r="AI153" s="27"/>
      <c r="AJ153" s="27"/>
    </row>
    <row r="154" spans="14:36">
      <c r="N154" s="22"/>
      <c r="O154" s="22"/>
      <c r="P154" s="22"/>
      <c r="Q154" s="22"/>
      <c r="R154" s="22"/>
      <c r="S154" s="22"/>
      <c r="T154" s="22"/>
      <c r="V154" s="22"/>
      <c r="W154" s="22">
        <f>SUM(W108:W152)</f>
        <v>-16.179640331173516</v>
      </c>
      <c r="X154" s="22"/>
      <c r="Y154" s="22"/>
      <c r="Z154" s="22"/>
      <c r="AA154">
        <v>1</v>
      </c>
      <c r="AB154">
        <v>0.25640444273493113</v>
      </c>
      <c r="AC154" s="16"/>
      <c r="AE154" s="27"/>
      <c r="AF154" s="27"/>
      <c r="AG154" s="27"/>
      <c r="AH154" s="27"/>
      <c r="AI154" s="27"/>
      <c r="AJ154" s="27"/>
    </row>
    <row r="155" spans="14:36">
      <c r="N155" s="22"/>
      <c r="O155" s="22"/>
      <c r="P155" s="22"/>
      <c r="Q155" s="22"/>
      <c r="R155" s="22"/>
      <c r="S155" s="22"/>
      <c r="T155" s="22"/>
      <c r="V155" s="22"/>
      <c r="W155" s="22"/>
      <c r="X155" s="22"/>
      <c r="Y155" s="22"/>
      <c r="Z155" s="22"/>
      <c r="AA155">
        <v>1</v>
      </c>
      <c r="AB155">
        <v>0.14426683875939308</v>
      </c>
      <c r="AC155" s="16"/>
      <c r="AE155" s="27"/>
      <c r="AF155" s="27"/>
      <c r="AG155" s="27"/>
      <c r="AH155" s="27"/>
      <c r="AI155" s="27"/>
      <c r="AJ155" s="27"/>
    </row>
    <row r="156" spans="14:36">
      <c r="N156" s="22"/>
      <c r="O156" s="22"/>
      <c r="P156" s="22"/>
      <c r="Q156" s="22"/>
      <c r="R156" s="22"/>
      <c r="S156" s="22"/>
      <c r="T156" s="22"/>
      <c r="V156" s="22"/>
      <c r="W156" s="22"/>
      <c r="X156" s="22"/>
      <c r="Y156" s="22"/>
      <c r="Z156" s="22"/>
      <c r="AA156">
        <v>1</v>
      </c>
      <c r="AB156">
        <v>0.56804316410148503</v>
      </c>
      <c r="AC156" s="16"/>
      <c r="AE156" s="27"/>
      <c r="AF156" s="27"/>
      <c r="AG156" s="27"/>
      <c r="AH156" s="27"/>
      <c r="AI156" s="27"/>
      <c r="AJ156" s="27"/>
    </row>
    <row r="157" spans="14:36">
      <c r="N157" s="22"/>
      <c r="O157" s="22"/>
      <c r="P157" s="22"/>
      <c r="Q157" s="22"/>
      <c r="R157" s="22"/>
      <c r="S157" s="22"/>
      <c r="T157" s="22"/>
      <c r="V157" s="22"/>
      <c r="W157" s="22"/>
      <c r="X157" s="22"/>
      <c r="Y157" s="22"/>
      <c r="Z157" s="22"/>
      <c r="AA157">
        <v>1</v>
      </c>
      <c r="AB157">
        <v>0.52954395514218922</v>
      </c>
      <c r="AC157" s="16"/>
      <c r="AE157" s="27"/>
      <c r="AF157" s="27"/>
      <c r="AG157" s="27"/>
      <c r="AH157" s="27"/>
      <c r="AI157" s="27"/>
      <c r="AJ157" s="27"/>
    </row>
    <row r="158" spans="14:36">
      <c r="N158" s="22"/>
      <c r="O158" s="22"/>
      <c r="P158" s="22"/>
      <c r="Q158" s="22"/>
      <c r="R158" s="22"/>
      <c r="S158" s="22"/>
      <c r="T158" s="22"/>
      <c r="V158" s="22"/>
      <c r="W158" s="22"/>
      <c r="X158" s="22"/>
      <c r="Y158" s="22"/>
      <c r="Z158" s="22"/>
      <c r="AA158">
        <v>1</v>
      </c>
      <c r="AB158">
        <v>5.3723883896589983E-2</v>
      </c>
      <c r="AC158" s="16"/>
      <c r="AE158" s="27"/>
      <c r="AF158" s="27"/>
      <c r="AG158" s="27"/>
      <c r="AH158" s="27"/>
      <c r="AI158" s="27"/>
      <c r="AJ158" s="27"/>
    </row>
    <row r="159" spans="14:36">
      <c r="N159" s="22"/>
      <c r="O159" s="22"/>
      <c r="P159" s="22"/>
      <c r="Q159" s="22"/>
      <c r="R159" s="22"/>
      <c r="S159" s="22"/>
      <c r="T159" s="22"/>
      <c r="V159" s="22"/>
      <c r="W159" s="22"/>
      <c r="X159" s="22"/>
      <c r="Y159" s="22"/>
      <c r="Z159" s="22"/>
      <c r="AA159">
        <v>1</v>
      </c>
      <c r="AB159">
        <v>4.6828901738864392E-2</v>
      </c>
      <c r="AC159" s="16"/>
      <c r="AE159" s="19">
        <v>18</v>
      </c>
    </row>
    <row r="160" spans="14:36">
      <c r="N160" s="22"/>
      <c r="O160" s="22"/>
      <c r="P160" s="22"/>
      <c r="Q160" s="22"/>
      <c r="R160" s="22"/>
      <c r="S160" s="22"/>
      <c r="T160" s="22"/>
      <c r="V160" s="22"/>
      <c r="W160" s="22"/>
      <c r="X160" s="22"/>
      <c r="Y160" s="22"/>
      <c r="Z160" s="22"/>
      <c r="AA160">
        <v>1</v>
      </c>
      <c r="AB160">
        <v>6.836810014610524E-2</v>
      </c>
      <c r="AC160" s="16"/>
      <c r="AE160" t="s">
        <v>126</v>
      </c>
    </row>
    <row r="161" spans="14:47">
      <c r="N161" s="22"/>
      <c r="O161" s="22"/>
      <c r="P161" s="22"/>
      <c r="Q161" s="22"/>
      <c r="R161" s="22"/>
      <c r="S161" s="22"/>
      <c r="T161" s="22"/>
      <c r="V161" s="22"/>
      <c r="W161" s="22"/>
      <c r="X161" s="22"/>
      <c r="Y161" s="22"/>
      <c r="Z161" s="22"/>
      <c r="AA161">
        <v>1</v>
      </c>
      <c r="AB161">
        <v>0.43218162481743544</v>
      </c>
      <c r="AC161" s="16"/>
      <c r="AE161" s="16"/>
      <c r="AF161" s="16"/>
      <c r="AG161" s="15"/>
      <c r="AH161" s="16"/>
      <c r="AI161" s="15"/>
      <c r="AJ161" s="16"/>
      <c r="AK161" s="16"/>
    </row>
    <row r="162" spans="14:47">
      <c r="N162" s="22"/>
      <c r="O162" s="22"/>
      <c r="P162" s="22"/>
      <c r="Q162" s="22"/>
      <c r="R162" s="22"/>
      <c r="S162" s="22"/>
      <c r="T162" s="22"/>
      <c r="V162" s="22"/>
      <c r="W162" s="22"/>
      <c r="X162" s="22"/>
      <c r="Y162" s="22"/>
      <c r="Z162" s="22"/>
      <c r="AA162">
        <v>1</v>
      </c>
      <c r="AB162">
        <v>3.4876539402288347E-2</v>
      </c>
      <c r="AC162" s="16"/>
      <c r="AE162" s="83" t="s">
        <v>127</v>
      </c>
      <c r="AF162" s="16"/>
      <c r="AG162" s="16"/>
      <c r="AH162" s="16"/>
      <c r="AI162" s="16"/>
      <c r="AJ162" s="16"/>
    </row>
    <row r="163" spans="14:47">
      <c r="N163" s="22"/>
      <c r="O163" s="22"/>
      <c r="P163" s="22"/>
      <c r="Q163" s="22"/>
      <c r="R163" s="22"/>
      <c r="S163" s="22"/>
      <c r="T163" s="22"/>
      <c r="V163" s="22"/>
      <c r="W163" s="22"/>
      <c r="X163" s="22"/>
      <c r="Y163" s="22"/>
      <c r="Z163" s="22"/>
      <c r="AA163">
        <v>1</v>
      </c>
      <c r="AB163">
        <v>4.72334183856346E-2</v>
      </c>
      <c r="AC163" s="16"/>
      <c r="AE163" s="16" t="s">
        <v>128</v>
      </c>
      <c r="AF163" s="16"/>
      <c r="AG163" s="16">
        <f>AC132-AC166</f>
        <v>1.7911308942223092E-3</v>
      </c>
      <c r="AH163" s="16"/>
      <c r="AI163" s="16"/>
      <c r="AJ163" s="16"/>
    </row>
    <row r="164" spans="14:47">
      <c r="N164" s="22"/>
      <c r="O164" s="22"/>
      <c r="P164" s="22"/>
      <c r="Q164" s="22"/>
      <c r="R164" s="22"/>
      <c r="S164" s="22"/>
      <c r="T164" s="22"/>
      <c r="V164" s="22"/>
      <c r="W164" s="22"/>
      <c r="X164" s="22"/>
      <c r="Y164" s="22"/>
      <c r="Z164" s="22"/>
      <c r="AA164">
        <v>1</v>
      </c>
      <c r="AB164">
        <v>0.56559604764182581</v>
      </c>
      <c r="AC164" s="16"/>
    </row>
    <row r="165" spans="14:47">
      <c r="N165" s="22"/>
      <c r="O165" s="22"/>
      <c r="P165" s="22"/>
      <c r="Q165" s="22"/>
      <c r="R165" s="22"/>
      <c r="S165" s="22"/>
      <c r="T165" s="22"/>
      <c r="V165" s="22"/>
      <c r="W165" s="22"/>
      <c r="X165" s="22"/>
      <c r="Y165" s="22"/>
      <c r="Z165" s="22"/>
      <c r="AA165">
        <v>1</v>
      </c>
      <c r="AB165">
        <v>0.7667307456295015</v>
      </c>
      <c r="AC165" s="54" t="s">
        <v>129</v>
      </c>
    </row>
    <row r="166" spans="14:47">
      <c r="N166" s="22"/>
      <c r="O166" s="22"/>
      <c r="P166" s="22"/>
      <c r="Q166" s="22"/>
      <c r="R166" s="22"/>
      <c r="S166" s="22"/>
      <c r="T166" s="22"/>
      <c r="V166" s="22"/>
      <c r="W166" s="22"/>
      <c r="X166" s="22"/>
      <c r="Y166" s="22"/>
      <c r="Z166" s="22"/>
      <c r="AA166">
        <v>1</v>
      </c>
      <c r="AB166">
        <v>0.93241608448615976</v>
      </c>
      <c r="AC166" s="16">
        <f>AVERAGE(AB133:AB166)</f>
        <v>0.22505246579784804</v>
      </c>
    </row>
    <row r="167" spans="14:47">
      <c r="N167" s="22"/>
      <c r="O167" s="22"/>
      <c r="P167" s="22"/>
      <c r="Q167" s="22"/>
      <c r="R167" s="22"/>
      <c r="S167" s="22"/>
      <c r="T167" s="22"/>
      <c r="V167" s="22"/>
      <c r="W167" s="22"/>
      <c r="X167" s="22"/>
      <c r="Y167" s="22"/>
      <c r="Z167" s="22"/>
      <c r="AA167" s="22"/>
      <c r="AC167" s="16"/>
      <c r="AE167" s="19">
        <v>19</v>
      </c>
    </row>
    <row r="168" spans="14:47">
      <c r="N168" s="22"/>
      <c r="O168" s="22"/>
      <c r="P168" s="22"/>
      <c r="Q168" s="22"/>
      <c r="R168" s="22"/>
      <c r="S168" s="22"/>
      <c r="T168" s="22"/>
      <c r="V168" s="22"/>
      <c r="W168" s="22"/>
      <c r="X168" s="22"/>
      <c r="Y168" s="22"/>
      <c r="Z168" s="22"/>
      <c r="AA168" s="22"/>
      <c r="AC168" s="16"/>
      <c r="AE168" s="86"/>
      <c r="AF168" s="15"/>
      <c r="AG168" s="1" t="s">
        <v>70</v>
      </c>
      <c r="AH168" s="4" t="s">
        <v>72</v>
      </c>
      <c r="AJ168" s="15"/>
    </row>
    <row r="169" spans="14:47">
      <c r="N169" s="22"/>
      <c r="O169" s="22"/>
      <c r="P169" s="22"/>
      <c r="Q169" s="22"/>
      <c r="R169" s="22"/>
      <c r="S169" s="22"/>
      <c r="T169" s="22"/>
      <c r="V169" s="22"/>
      <c r="W169" s="22"/>
      <c r="X169" s="22"/>
      <c r="Y169" s="22"/>
      <c r="Z169" s="22"/>
      <c r="AA169" s="22"/>
      <c r="AC169" s="16"/>
      <c r="AE169" s="88" t="s">
        <v>73</v>
      </c>
      <c r="AF169" s="89" t="s">
        <v>131</v>
      </c>
      <c r="AG169" s="5">
        <f>1-((21/30)^2)-(9/30)^2</f>
        <v>0.42000000000000004</v>
      </c>
      <c r="AH169" s="7">
        <f>(30/42)*AG169+(12/42)*AG170</f>
        <v>0.4071428571428572</v>
      </c>
      <c r="AJ169" s="25"/>
      <c r="AL169" s="15"/>
      <c r="AN169" t="s">
        <v>21</v>
      </c>
      <c r="AO169" t="s">
        <v>12</v>
      </c>
    </row>
    <row r="170" spans="14:47">
      <c r="N170" s="22"/>
      <c r="O170" s="22"/>
      <c r="P170" s="22"/>
      <c r="Q170" s="22"/>
      <c r="R170" s="22"/>
      <c r="S170" s="22"/>
      <c r="T170" s="22"/>
      <c r="V170" s="22"/>
      <c r="W170" s="22"/>
      <c r="X170" s="22"/>
      <c r="Y170" s="22"/>
      <c r="Z170" s="22"/>
      <c r="AA170" s="22"/>
      <c r="AC170" s="16"/>
      <c r="AE170" s="87" t="s">
        <v>21</v>
      </c>
      <c r="AF170" s="90" t="s">
        <v>130</v>
      </c>
      <c r="AG170" s="8">
        <f>1-(3/12)^2-(9/12)^2</f>
        <v>0.375</v>
      </c>
      <c r="AH170" s="10"/>
      <c r="AL170" s="25"/>
      <c r="AN170">
        <f>COUNTIF(AL174:AL218,1)</f>
        <v>11</v>
      </c>
      <c r="AO170">
        <f>COUNTIF(AK189:AK218,0)</f>
        <v>16</v>
      </c>
    </row>
    <row r="171" spans="14:47">
      <c r="N171" s="22"/>
      <c r="O171" s="22"/>
      <c r="P171" s="22"/>
      <c r="Q171" s="22"/>
      <c r="R171" s="22"/>
      <c r="S171" s="22"/>
      <c r="T171" s="22"/>
      <c r="V171" s="22"/>
      <c r="W171" s="22"/>
      <c r="X171" s="22"/>
      <c r="Y171" s="22"/>
      <c r="Z171" s="22"/>
      <c r="AA171" s="22"/>
      <c r="AC171" s="16"/>
      <c r="AE171" s="23"/>
      <c r="AF171" s="27"/>
      <c r="AG171" s="27"/>
    </row>
    <row r="172" spans="14:47">
      <c r="N172" s="22"/>
      <c r="O172" s="22"/>
      <c r="P172" s="22"/>
      <c r="Q172" s="22"/>
      <c r="R172" s="22"/>
      <c r="S172" s="22"/>
      <c r="T172" s="22"/>
      <c r="V172" s="22"/>
      <c r="W172" s="22"/>
      <c r="X172" s="22"/>
      <c r="Y172" s="22"/>
      <c r="Z172" s="22"/>
      <c r="AA172" s="22"/>
      <c r="AC172" s="16"/>
      <c r="AE172" t="s">
        <v>133</v>
      </c>
      <c r="AF172" s="27"/>
      <c r="AG172" s="27"/>
    </row>
    <row r="173" spans="14:47">
      <c r="N173" s="22"/>
      <c r="O173" s="22"/>
      <c r="P173" s="22"/>
      <c r="Q173" s="22"/>
      <c r="R173" s="22"/>
      <c r="S173" s="22"/>
      <c r="T173" s="22"/>
      <c r="V173" s="22"/>
      <c r="W173" s="22"/>
      <c r="X173" s="22"/>
      <c r="Y173" s="22"/>
      <c r="Z173" s="22"/>
      <c r="AA173" s="22"/>
      <c r="AC173" s="16"/>
      <c r="AE173" s="27"/>
      <c r="AF173" s="27"/>
      <c r="AG173" s="27"/>
    </row>
    <row r="174" spans="14:47">
      <c r="N174" s="22"/>
      <c r="O174" s="22"/>
      <c r="P174" s="22"/>
      <c r="Q174" s="22"/>
      <c r="R174" s="22"/>
      <c r="S174" s="22"/>
      <c r="T174" s="22"/>
      <c r="V174" s="22"/>
      <c r="W174" s="22"/>
      <c r="X174" s="22"/>
      <c r="Y174" s="22"/>
      <c r="Z174" s="22"/>
      <c r="AA174" s="22"/>
      <c r="AC174" s="16"/>
      <c r="AE174" t="s">
        <v>34</v>
      </c>
      <c r="AF174" s="64" t="s">
        <v>102</v>
      </c>
      <c r="AG174" s="1" t="s">
        <v>0</v>
      </c>
      <c r="AH174" s="52" t="s">
        <v>1</v>
      </c>
      <c r="AI174" s="71" t="s">
        <v>3</v>
      </c>
      <c r="AJ174" s="52" t="s">
        <v>52</v>
      </c>
      <c r="AK174" s="52" t="s">
        <v>53</v>
      </c>
      <c r="AL174" s="52" t="s">
        <v>54</v>
      </c>
      <c r="AM174" s="71" t="s">
        <v>4</v>
      </c>
      <c r="AN174" s="52" t="s">
        <v>25</v>
      </c>
      <c r="AO174" s="52" t="s">
        <v>21</v>
      </c>
      <c r="AP174" s="52" t="s">
        <v>6</v>
      </c>
      <c r="AQ174" s="52" t="s">
        <v>14</v>
      </c>
      <c r="AR174" s="52" t="s">
        <v>18</v>
      </c>
      <c r="AS174" s="52" t="s">
        <v>26</v>
      </c>
      <c r="AT174" s="2" t="s">
        <v>7</v>
      </c>
      <c r="AU174" s="53" t="s">
        <v>8</v>
      </c>
    </row>
    <row r="175" spans="14:47">
      <c r="N175" s="22"/>
      <c r="O175" s="22"/>
      <c r="P175" s="22"/>
      <c r="Q175" s="22"/>
      <c r="R175" s="22"/>
      <c r="S175" s="22"/>
      <c r="T175" s="22"/>
      <c r="U175" s="22"/>
      <c r="V175" s="22"/>
      <c r="W175" s="22"/>
      <c r="X175" s="22"/>
      <c r="Y175" s="22"/>
      <c r="Z175" s="22"/>
      <c r="AA175" s="22"/>
      <c r="AC175" s="16"/>
      <c r="AE175" s="35">
        <v>1</v>
      </c>
      <c r="AF175" s="66">
        <v>0</v>
      </c>
      <c r="AG175" s="5">
        <v>330</v>
      </c>
      <c r="AH175" s="6">
        <v>75</v>
      </c>
      <c r="AI175" s="6">
        <v>3</v>
      </c>
      <c r="AJ175" s="6">
        <v>0</v>
      </c>
      <c r="AK175" s="6">
        <v>0</v>
      </c>
      <c r="AL175" s="6">
        <v>1</v>
      </c>
      <c r="AM175" s="6" t="s">
        <v>21</v>
      </c>
      <c r="AN175" s="6">
        <v>0</v>
      </c>
      <c r="AO175" s="6">
        <v>1</v>
      </c>
      <c r="AP175" s="6" t="s">
        <v>14</v>
      </c>
      <c r="AQ175" s="6">
        <v>1</v>
      </c>
      <c r="AR175" s="6">
        <v>0</v>
      </c>
      <c r="AS175" s="6">
        <v>0</v>
      </c>
      <c r="AT175" s="6">
        <v>6615</v>
      </c>
      <c r="AU175" s="7">
        <v>24</v>
      </c>
    </row>
    <row r="176" spans="14:47">
      <c r="N176" s="22"/>
      <c r="O176" s="22"/>
      <c r="P176" s="22"/>
      <c r="Q176" s="22"/>
      <c r="R176" s="22"/>
      <c r="S176" s="22"/>
      <c r="T176" s="22"/>
      <c r="U176" s="22"/>
      <c r="V176" s="22"/>
      <c r="W176" s="22"/>
      <c r="X176" s="22"/>
      <c r="Y176" s="22"/>
      <c r="Z176" s="22"/>
      <c r="AA176" s="22"/>
      <c r="AC176" s="16"/>
      <c r="AE176" s="35">
        <v>0</v>
      </c>
      <c r="AF176" s="65">
        <v>1</v>
      </c>
      <c r="AG176" s="5">
        <v>186</v>
      </c>
      <c r="AH176" s="6">
        <v>74</v>
      </c>
      <c r="AI176" s="6">
        <v>3</v>
      </c>
      <c r="AJ176" s="6">
        <v>0</v>
      </c>
      <c r="AK176" s="6">
        <v>0</v>
      </c>
      <c r="AL176" s="6">
        <v>1</v>
      </c>
      <c r="AM176" s="6" t="s">
        <v>21</v>
      </c>
      <c r="AN176" s="6">
        <v>0</v>
      </c>
      <c r="AO176" s="6">
        <v>1</v>
      </c>
      <c r="AP176" s="6" t="s">
        <v>18</v>
      </c>
      <c r="AQ176" s="6">
        <v>0</v>
      </c>
      <c r="AR176" s="6">
        <v>1</v>
      </c>
      <c r="AS176" s="6">
        <v>0</v>
      </c>
      <c r="AT176" s="6">
        <v>5129</v>
      </c>
      <c r="AU176" s="7">
        <v>9</v>
      </c>
    </row>
    <row r="177" spans="14:47">
      <c r="N177" s="22"/>
      <c r="O177" s="22"/>
      <c r="P177" s="22"/>
      <c r="Q177" s="22"/>
      <c r="R177" s="22"/>
      <c r="S177" s="22"/>
      <c r="T177" s="22"/>
      <c r="U177" s="22"/>
      <c r="V177" s="22"/>
      <c r="W177" s="22"/>
      <c r="X177" s="22"/>
      <c r="Y177" s="22"/>
      <c r="Z177" s="22"/>
      <c r="AA177" s="22"/>
      <c r="AC177" s="16"/>
      <c r="AE177" s="35">
        <v>1</v>
      </c>
      <c r="AF177" s="65">
        <v>0</v>
      </c>
      <c r="AG177" s="5">
        <v>163</v>
      </c>
      <c r="AH177" s="6">
        <v>70</v>
      </c>
      <c r="AI177" s="6">
        <v>3</v>
      </c>
      <c r="AJ177" s="6">
        <v>0</v>
      </c>
      <c r="AK177" s="6">
        <v>0</v>
      </c>
      <c r="AL177" s="6">
        <v>1</v>
      </c>
      <c r="AM177" s="6" t="s">
        <v>21</v>
      </c>
      <c r="AN177" s="6">
        <v>0</v>
      </c>
      <c r="AO177" s="6">
        <v>1</v>
      </c>
      <c r="AP177" s="6" t="s">
        <v>18</v>
      </c>
      <c r="AQ177" s="6">
        <v>0</v>
      </c>
      <c r="AR177" s="6">
        <v>1</v>
      </c>
      <c r="AS177" s="6">
        <v>0</v>
      </c>
      <c r="AT177" s="6">
        <v>7308</v>
      </c>
      <c r="AU177" s="7">
        <v>10</v>
      </c>
    </row>
    <row r="178" spans="14:47">
      <c r="N178" s="22"/>
      <c r="O178" s="22"/>
      <c r="P178" s="22"/>
      <c r="Q178" s="22"/>
      <c r="R178" s="22"/>
      <c r="S178" s="22"/>
      <c r="T178" s="22"/>
      <c r="U178" s="22"/>
      <c r="V178" s="22"/>
      <c r="W178" s="22"/>
      <c r="X178" s="22"/>
      <c r="Y178" s="22"/>
      <c r="Z178" s="22"/>
      <c r="AA178" s="22"/>
      <c r="AC178" s="16"/>
      <c r="AE178" s="35">
        <v>1</v>
      </c>
      <c r="AF178" s="65">
        <v>0</v>
      </c>
      <c r="AG178" s="5">
        <v>187</v>
      </c>
      <c r="AH178" s="6">
        <v>68</v>
      </c>
      <c r="AI178" s="6">
        <v>0</v>
      </c>
      <c r="AJ178" s="6">
        <v>0</v>
      </c>
      <c r="AK178" s="6">
        <v>0</v>
      </c>
      <c r="AL178" s="6">
        <v>0</v>
      </c>
      <c r="AM178" s="6" t="s">
        <v>21</v>
      </c>
      <c r="AN178" s="6">
        <v>0</v>
      </c>
      <c r="AO178" s="6">
        <v>1</v>
      </c>
      <c r="AP178" s="6" t="s">
        <v>18</v>
      </c>
      <c r="AQ178" s="6">
        <v>0</v>
      </c>
      <c r="AR178" s="6">
        <v>1</v>
      </c>
      <c r="AS178" s="6">
        <v>0</v>
      </c>
      <c r="AT178" s="6">
        <v>1175</v>
      </c>
      <c r="AU178" s="7">
        <v>16</v>
      </c>
    </row>
    <row r="179" spans="14:47">
      <c r="N179" s="22"/>
      <c r="O179" s="22"/>
      <c r="P179" s="22"/>
      <c r="Q179" s="22"/>
      <c r="R179" s="22"/>
      <c r="S179" s="22"/>
      <c r="T179" s="22"/>
      <c r="U179" s="22"/>
      <c r="V179" s="22"/>
      <c r="W179" s="22"/>
      <c r="X179" s="22"/>
      <c r="Y179" s="22"/>
      <c r="Z179" s="22"/>
      <c r="AA179" s="22"/>
      <c r="AC179" s="16"/>
      <c r="AE179" s="35">
        <v>1</v>
      </c>
      <c r="AF179" s="65">
        <v>0</v>
      </c>
      <c r="AG179" s="5">
        <v>774</v>
      </c>
      <c r="AH179" s="6">
        <v>66</v>
      </c>
      <c r="AI179" s="6">
        <v>0</v>
      </c>
      <c r="AJ179" s="6">
        <v>0</v>
      </c>
      <c r="AK179" s="6">
        <v>0</v>
      </c>
      <c r="AL179" s="6">
        <v>0</v>
      </c>
      <c r="AM179" s="6" t="s">
        <v>21</v>
      </c>
      <c r="AN179" s="6">
        <v>0</v>
      </c>
      <c r="AO179" s="6">
        <v>1</v>
      </c>
      <c r="AP179" s="6" t="s">
        <v>26</v>
      </c>
      <c r="AQ179" s="6">
        <v>0</v>
      </c>
      <c r="AR179" s="6">
        <v>0</v>
      </c>
      <c r="AS179" s="6">
        <v>1</v>
      </c>
      <c r="AT179" s="6">
        <v>1480</v>
      </c>
      <c r="AU179" s="7">
        <v>12</v>
      </c>
    </row>
    <row r="180" spans="14:47">
      <c r="N180" s="22"/>
      <c r="O180" s="22"/>
      <c r="P180" s="22"/>
      <c r="Q180" s="22"/>
      <c r="R180" s="22"/>
      <c r="S180" s="22"/>
      <c r="T180" s="22"/>
      <c r="U180" s="22"/>
      <c r="V180" s="22"/>
      <c r="W180" s="22"/>
      <c r="X180" s="22"/>
      <c r="Y180" s="22"/>
      <c r="Z180" s="22"/>
      <c r="AA180" s="22"/>
      <c r="AC180" s="16"/>
      <c r="AE180" s="35">
        <v>1</v>
      </c>
      <c r="AF180" s="65">
        <v>0</v>
      </c>
      <c r="AG180" s="5">
        <v>75</v>
      </c>
      <c r="AH180" s="6">
        <v>66</v>
      </c>
      <c r="AI180" s="6">
        <v>3</v>
      </c>
      <c r="AJ180" s="6">
        <v>0</v>
      </c>
      <c r="AK180" s="6">
        <v>0</v>
      </c>
      <c r="AL180" s="6">
        <v>1</v>
      </c>
      <c r="AM180" s="6" t="s">
        <v>21</v>
      </c>
      <c r="AN180" s="6">
        <v>0</v>
      </c>
      <c r="AO180" s="6">
        <v>1</v>
      </c>
      <c r="AP180" s="6" t="s">
        <v>14</v>
      </c>
      <c r="AQ180" s="6">
        <v>1</v>
      </c>
      <c r="AR180" s="6">
        <v>0</v>
      </c>
      <c r="AS180" s="6">
        <v>0</v>
      </c>
      <c r="AT180" s="6">
        <v>1526</v>
      </c>
      <c r="AU180" s="7">
        <v>12</v>
      </c>
    </row>
    <row r="181" spans="14:47">
      <c r="N181" s="22"/>
      <c r="O181" s="22"/>
      <c r="P181" s="22"/>
      <c r="Q181" s="22"/>
      <c r="R181" s="22"/>
      <c r="S181" s="22"/>
      <c r="T181" s="22"/>
      <c r="U181" s="22"/>
      <c r="V181" s="22"/>
      <c r="W181" s="22"/>
      <c r="X181" s="22"/>
      <c r="Y181" s="22"/>
      <c r="Z181" s="22"/>
      <c r="AA181" s="22"/>
      <c r="AC181" s="16"/>
      <c r="AE181" s="35">
        <v>1</v>
      </c>
      <c r="AF181" s="65">
        <v>1</v>
      </c>
      <c r="AG181" s="5">
        <v>624</v>
      </c>
      <c r="AH181" s="6">
        <v>65</v>
      </c>
      <c r="AI181" s="6">
        <v>2</v>
      </c>
      <c r="AJ181" s="6">
        <v>0</v>
      </c>
      <c r="AK181" s="6">
        <v>1</v>
      </c>
      <c r="AL181" s="6">
        <v>0</v>
      </c>
      <c r="AM181" s="6" t="s">
        <v>21</v>
      </c>
      <c r="AN181" s="6">
        <v>0</v>
      </c>
      <c r="AO181" s="6">
        <v>1</v>
      </c>
      <c r="AP181" s="6" t="s">
        <v>14</v>
      </c>
      <c r="AQ181" s="6">
        <v>1</v>
      </c>
      <c r="AR181" s="6">
        <v>0</v>
      </c>
      <c r="AS181" s="6">
        <v>0</v>
      </c>
      <c r="AT181" s="6">
        <v>2600</v>
      </c>
      <c r="AU181" s="7">
        <v>18</v>
      </c>
    </row>
    <row r="182" spans="14:47">
      <c r="N182" s="22"/>
      <c r="O182" s="22"/>
      <c r="P182" s="22"/>
      <c r="Q182" s="22"/>
      <c r="R182" s="22"/>
      <c r="S182" s="22"/>
      <c r="T182" s="22"/>
      <c r="U182" s="22"/>
      <c r="V182" s="22"/>
      <c r="W182" s="22"/>
      <c r="X182" s="22"/>
      <c r="Y182" s="22"/>
      <c r="Z182" s="22"/>
      <c r="AA182" s="22"/>
      <c r="AC182" s="16"/>
      <c r="AE182" s="35">
        <v>1</v>
      </c>
      <c r="AF182" s="65">
        <v>0</v>
      </c>
      <c r="AG182" s="5">
        <v>123</v>
      </c>
      <c r="AH182" s="6">
        <v>63</v>
      </c>
      <c r="AI182" s="6">
        <v>2</v>
      </c>
      <c r="AJ182" s="6">
        <v>0</v>
      </c>
      <c r="AK182" s="6">
        <v>1</v>
      </c>
      <c r="AL182" s="6">
        <v>0</v>
      </c>
      <c r="AM182" s="6" t="s">
        <v>21</v>
      </c>
      <c r="AN182" s="6">
        <v>0</v>
      </c>
      <c r="AO182" s="6">
        <v>1</v>
      </c>
      <c r="AP182" s="6" t="s">
        <v>26</v>
      </c>
      <c r="AQ182" s="6">
        <v>0</v>
      </c>
      <c r="AR182" s="6">
        <v>0</v>
      </c>
      <c r="AS182" s="6">
        <v>1</v>
      </c>
      <c r="AT182" s="6">
        <v>781</v>
      </c>
      <c r="AU182" s="7">
        <v>10</v>
      </c>
    </row>
    <row r="183" spans="14:47">
      <c r="N183" s="22"/>
      <c r="O183" s="22"/>
      <c r="P183" s="22"/>
      <c r="Q183" s="22"/>
      <c r="R183" s="22"/>
      <c r="S183" s="22"/>
      <c r="T183" s="22"/>
      <c r="U183" s="22"/>
      <c r="V183" s="22"/>
      <c r="W183" s="22"/>
      <c r="X183" s="22"/>
      <c r="Y183" s="22"/>
      <c r="Z183" s="22"/>
      <c r="AA183" s="22"/>
      <c r="AC183" s="16"/>
      <c r="AE183" s="35">
        <v>1</v>
      </c>
      <c r="AF183" s="65">
        <v>0</v>
      </c>
      <c r="AG183" s="5">
        <v>373</v>
      </c>
      <c r="AH183" s="6">
        <v>63</v>
      </c>
      <c r="AI183" s="6">
        <v>3</v>
      </c>
      <c r="AJ183" s="6">
        <v>0</v>
      </c>
      <c r="AK183" s="6">
        <v>0</v>
      </c>
      <c r="AL183" s="6">
        <v>1</v>
      </c>
      <c r="AM183" s="6" t="s">
        <v>21</v>
      </c>
      <c r="AN183" s="6">
        <v>0</v>
      </c>
      <c r="AO183" s="6">
        <v>1</v>
      </c>
      <c r="AP183" s="6" t="s">
        <v>13</v>
      </c>
      <c r="AQ183" s="6">
        <v>0</v>
      </c>
      <c r="AR183" s="6">
        <v>0</v>
      </c>
      <c r="AS183" s="6">
        <v>0</v>
      </c>
      <c r="AT183" s="6">
        <v>13756</v>
      </c>
      <c r="AU183" s="7">
        <v>60</v>
      </c>
    </row>
    <row r="184" spans="14:47">
      <c r="N184" s="22"/>
      <c r="O184" s="22"/>
      <c r="P184" s="22"/>
      <c r="Q184" s="22"/>
      <c r="R184" s="22"/>
      <c r="S184" s="22"/>
      <c r="T184" s="22"/>
      <c r="U184" s="22"/>
      <c r="V184" s="22"/>
      <c r="W184" s="22"/>
      <c r="X184" s="22"/>
      <c r="Y184" s="22"/>
      <c r="Z184" s="22"/>
      <c r="AA184" s="22"/>
      <c r="AC184" s="16"/>
      <c r="AE184" s="35">
        <v>0</v>
      </c>
      <c r="AF184" s="65">
        <v>0</v>
      </c>
      <c r="AG184" s="5">
        <v>487</v>
      </c>
      <c r="AH184" s="6">
        <v>62</v>
      </c>
      <c r="AI184" s="6">
        <v>2</v>
      </c>
      <c r="AJ184" s="6">
        <v>0</v>
      </c>
      <c r="AK184" s="6">
        <v>1</v>
      </c>
      <c r="AL184" s="6">
        <v>0</v>
      </c>
      <c r="AM184" s="6" t="s">
        <v>21</v>
      </c>
      <c r="AN184" s="6">
        <v>0</v>
      </c>
      <c r="AO184" s="6">
        <v>1</v>
      </c>
      <c r="AP184" s="6" t="s">
        <v>13</v>
      </c>
      <c r="AQ184" s="6">
        <v>0</v>
      </c>
      <c r="AR184" s="6">
        <v>0</v>
      </c>
      <c r="AS184" s="6">
        <v>0</v>
      </c>
      <c r="AT184" s="6">
        <v>3757</v>
      </c>
      <c r="AU184" s="7">
        <v>24</v>
      </c>
    </row>
    <row r="185" spans="14:47">
      <c r="AE185" s="35">
        <v>1</v>
      </c>
      <c r="AF185" s="65">
        <v>0</v>
      </c>
      <c r="AG185" s="5">
        <v>360</v>
      </c>
      <c r="AH185" s="6">
        <v>61</v>
      </c>
      <c r="AI185" s="6">
        <v>2</v>
      </c>
      <c r="AJ185" s="6">
        <v>0</v>
      </c>
      <c r="AK185" s="6">
        <v>1</v>
      </c>
      <c r="AL185" s="6">
        <v>0</v>
      </c>
      <c r="AM185" s="6" t="s">
        <v>21</v>
      </c>
      <c r="AN185" s="6">
        <v>0</v>
      </c>
      <c r="AO185" s="6">
        <v>1</v>
      </c>
      <c r="AP185" s="6" t="s">
        <v>18</v>
      </c>
      <c r="AQ185" s="6">
        <v>0</v>
      </c>
      <c r="AR185" s="6">
        <v>1</v>
      </c>
      <c r="AS185" s="6">
        <v>0</v>
      </c>
      <c r="AT185" s="6">
        <v>1239</v>
      </c>
      <c r="AU185" s="7">
        <v>18</v>
      </c>
    </row>
    <row r="186" spans="14:47">
      <c r="AE186" s="35">
        <v>1</v>
      </c>
      <c r="AF186" s="65">
        <v>1</v>
      </c>
      <c r="AG186" s="5">
        <v>62</v>
      </c>
      <c r="AH186" s="6">
        <v>61</v>
      </c>
      <c r="AI186" s="6">
        <v>3</v>
      </c>
      <c r="AJ186" s="6">
        <v>0</v>
      </c>
      <c r="AK186" s="6">
        <v>0</v>
      </c>
      <c r="AL186" s="6">
        <v>1</v>
      </c>
      <c r="AM186" s="6" t="s">
        <v>21</v>
      </c>
      <c r="AN186" s="6">
        <v>0</v>
      </c>
      <c r="AO186" s="6">
        <v>1</v>
      </c>
      <c r="AP186" s="6" t="s">
        <v>18</v>
      </c>
      <c r="AQ186" s="6">
        <v>0</v>
      </c>
      <c r="AR186" s="6">
        <v>1</v>
      </c>
      <c r="AS186" s="6">
        <v>0</v>
      </c>
      <c r="AT186" s="6">
        <v>1953</v>
      </c>
      <c r="AU186" s="7">
        <v>36</v>
      </c>
    </row>
    <row r="187" spans="14:47">
      <c r="AE187" s="35">
        <v>1</v>
      </c>
      <c r="AF187" s="65">
        <v>1</v>
      </c>
      <c r="AG187" s="5">
        <v>846</v>
      </c>
      <c r="AH187" s="6">
        <v>68</v>
      </c>
      <c r="AI187" s="6">
        <v>2</v>
      </c>
      <c r="AJ187" s="6">
        <v>0</v>
      </c>
      <c r="AK187" s="6">
        <v>1</v>
      </c>
      <c r="AL187" s="6">
        <v>0</v>
      </c>
      <c r="AM187" s="6" t="s">
        <v>25</v>
      </c>
      <c r="AN187" s="6">
        <v>1</v>
      </c>
      <c r="AO187" s="6">
        <v>0</v>
      </c>
      <c r="AP187" s="6" t="s">
        <v>13</v>
      </c>
      <c r="AQ187" s="6">
        <v>0</v>
      </c>
      <c r="AR187" s="6">
        <v>0</v>
      </c>
      <c r="AS187" s="6">
        <v>0</v>
      </c>
      <c r="AT187" s="6">
        <v>6761</v>
      </c>
      <c r="AU187" s="7">
        <v>18</v>
      </c>
    </row>
    <row r="188" spans="14:47">
      <c r="AE188" s="35">
        <v>1</v>
      </c>
      <c r="AF188" s="65">
        <v>0</v>
      </c>
      <c r="AG188" s="5">
        <v>678</v>
      </c>
      <c r="AH188" s="6">
        <v>64</v>
      </c>
      <c r="AI188" s="6">
        <v>1</v>
      </c>
      <c r="AJ188" s="6">
        <v>1</v>
      </c>
      <c r="AK188" s="6">
        <v>0</v>
      </c>
      <c r="AL188" s="6">
        <v>0</v>
      </c>
      <c r="AM188" s="6" t="s">
        <v>25</v>
      </c>
      <c r="AN188" s="6">
        <v>1</v>
      </c>
      <c r="AO188" s="6">
        <v>0</v>
      </c>
      <c r="AP188" s="6" t="s">
        <v>14</v>
      </c>
      <c r="AQ188" s="6">
        <v>1</v>
      </c>
      <c r="AR188" s="6">
        <v>0</v>
      </c>
      <c r="AS188" s="6">
        <v>0</v>
      </c>
      <c r="AT188" s="6">
        <v>2384</v>
      </c>
      <c r="AU188" s="7">
        <v>24</v>
      </c>
    </row>
    <row r="189" spans="14:47">
      <c r="AC189" t="s">
        <v>132</v>
      </c>
      <c r="AE189" s="35">
        <v>1</v>
      </c>
      <c r="AF189" s="65">
        <v>1</v>
      </c>
      <c r="AG189" s="5">
        <v>237</v>
      </c>
      <c r="AH189" s="6">
        <v>61</v>
      </c>
      <c r="AI189" s="6">
        <v>1</v>
      </c>
      <c r="AJ189" s="6">
        <v>1</v>
      </c>
      <c r="AK189" s="6">
        <v>0</v>
      </c>
      <c r="AL189" s="6">
        <v>0</v>
      </c>
      <c r="AM189" s="6" t="s">
        <v>25</v>
      </c>
      <c r="AN189" s="6">
        <v>1</v>
      </c>
      <c r="AO189" s="6">
        <v>0</v>
      </c>
      <c r="AP189" s="6" t="s">
        <v>18</v>
      </c>
      <c r="AQ189" s="6">
        <v>0</v>
      </c>
      <c r="AR189" s="6">
        <v>1</v>
      </c>
      <c r="AS189" s="6">
        <v>0</v>
      </c>
      <c r="AT189" s="6">
        <v>2767</v>
      </c>
      <c r="AU189" s="7">
        <v>21</v>
      </c>
    </row>
    <row r="190" spans="14:47">
      <c r="AC190">
        <v>0</v>
      </c>
      <c r="AD190">
        <f>COUNTIF(AE190:AE219,0)</f>
        <v>9</v>
      </c>
      <c r="AE190" s="35">
        <v>0</v>
      </c>
      <c r="AF190" s="65">
        <v>0</v>
      </c>
      <c r="AG190" s="5">
        <v>536</v>
      </c>
      <c r="AH190" s="6">
        <v>75</v>
      </c>
      <c r="AI190" s="6">
        <v>3</v>
      </c>
      <c r="AJ190" s="6">
        <v>0</v>
      </c>
      <c r="AK190" s="6">
        <v>0</v>
      </c>
      <c r="AL190" s="6">
        <v>1</v>
      </c>
      <c r="AM190" s="6" t="s">
        <v>12</v>
      </c>
      <c r="AN190" s="6">
        <v>0</v>
      </c>
      <c r="AO190" s="6">
        <v>0</v>
      </c>
      <c r="AP190" s="6" t="s">
        <v>14</v>
      </c>
      <c r="AQ190" s="6">
        <v>1</v>
      </c>
      <c r="AR190" s="6">
        <v>0</v>
      </c>
      <c r="AS190" s="6">
        <v>0</v>
      </c>
      <c r="AT190" s="6">
        <v>1374</v>
      </c>
      <c r="AU190" s="7">
        <v>6</v>
      </c>
    </row>
    <row r="191" spans="14:47">
      <c r="AC191">
        <v>1</v>
      </c>
      <c r="AD191">
        <f>COUNTIF(AE190:AE219,1)</f>
        <v>21</v>
      </c>
      <c r="AE191" s="35">
        <v>1</v>
      </c>
      <c r="AF191" s="65">
        <v>0</v>
      </c>
      <c r="AG191" s="5">
        <v>756</v>
      </c>
      <c r="AH191" s="6">
        <v>74</v>
      </c>
      <c r="AI191" s="6">
        <v>0</v>
      </c>
      <c r="AJ191" s="6">
        <v>0</v>
      </c>
      <c r="AK191" s="6">
        <v>0</v>
      </c>
      <c r="AL191" s="6">
        <v>0</v>
      </c>
      <c r="AM191" s="6" t="s">
        <v>12</v>
      </c>
      <c r="AN191" s="6">
        <v>0</v>
      </c>
      <c r="AO191" s="6">
        <v>0</v>
      </c>
      <c r="AP191" s="6" t="s">
        <v>26</v>
      </c>
      <c r="AQ191" s="6">
        <v>0</v>
      </c>
      <c r="AR191" s="6">
        <v>0</v>
      </c>
      <c r="AS191" s="6">
        <v>1</v>
      </c>
      <c r="AT191" s="6">
        <v>1299</v>
      </c>
      <c r="AU191" s="7">
        <v>6</v>
      </c>
    </row>
    <row r="192" spans="14:47">
      <c r="AE192" s="35">
        <v>1</v>
      </c>
      <c r="AF192" s="65">
        <v>0</v>
      </c>
      <c r="AG192" s="5">
        <v>430</v>
      </c>
      <c r="AH192" s="6">
        <v>74</v>
      </c>
      <c r="AI192" s="6">
        <v>1</v>
      </c>
      <c r="AJ192" s="6">
        <v>1</v>
      </c>
      <c r="AK192" s="6">
        <v>0</v>
      </c>
      <c r="AL192" s="6">
        <v>0</v>
      </c>
      <c r="AM192" s="6" t="s">
        <v>12</v>
      </c>
      <c r="AN192" s="6">
        <v>0</v>
      </c>
      <c r="AO192" s="6">
        <v>0</v>
      </c>
      <c r="AP192" s="6" t="s">
        <v>13</v>
      </c>
      <c r="AQ192" s="6">
        <v>0</v>
      </c>
      <c r="AR192" s="6">
        <v>0</v>
      </c>
      <c r="AS192" s="6">
        <v>0</v>
      </c>
      <c r="AT192" s="6">
        <v>3448</v>
      </c>
      <c r="AU192" s="7">
        <v>5</v>
      </c>
    </row>
    <row r="193" spans="31:47">
      <c r="AE193" s="35">
        <v>1</v>
      </c>
      <c r="AF193" s="65">
        <v>0</v>
      </c>
      <c r="AG193" s="5">
        <v>606</v>
      </c>
      <c r="AH193" s="6">
        <v>74</v>
      </c>
      <c r="AI193" s="6">
        <v>3</v>
      </c>
      <c r="AJ193" s="6">
        <v>0</v>
      </c>
      <c r="AK193" s="6">
        <v>0</v>
      </c>
      <c r="AL193" s="6">
        <v>1</v>
      </c>
      <c r="AM193" s="6" t="s">
        <v>12</v>
      </c>
      <c r="AN193" s="6">
        <v>0</v>
      </c>
      <c r="AO193" s="6">
        <v>0</v>
      </c>
      <c r="AP193" s="6" t="s">
        <v>13</v>
      </c>
      <c r="AQ193" s="6">
        <v>0</v>
      </c>
      <c r="AR193" s="6">
        <v>0</v>
      </c>
      <c r="AS193" s="6">
        <v>0</v>
      </c>
      <c r="AT193" s="6">
        <v>4526</v>
      </c>
      <c r="AU193" s="7">
        <v>24</v>
      </c>
    </row>
    <row r="194" spans="31:47">
      <c r="AE194" s="35">
        <v>1</v>
      </c>
      <c r="AF194" s="65">
        <v>1</v>
      </c>
      <c r="AG194" s="5">
        <v>917</v>
      </c>
      <c r="AH194" s="6">
        <v>68</v>
      </c>
      <c r="AI194" s="6">
        <v>3</v>
      </c>
      <c r="AJ194" s="6">
        <v>0</v>
      </c>
      <c r="AK194" s="6">
        <v>0</v>
      </c>
      <c r="AL194" s="6">
        <v>1</v>
      </c>
      <c r="AM194" s="6" t="s">
        <v>12</v>
      </c>
      <c r="AN194" s="6">
        <v>0</v>
      </c>
      <c r="AO194" s="6">
        <v>0</v>
      </c>
      <c r="AP194" s="6" t="s">
        <v>14</v>
      </c>
      <c r="AQ194" s="6">
        <v>1</v>
      </c>
      <c r="AR194" s="6">
        <v>0</v>
      </c>
      <c r="AS194" s="6">
        <v>0</v>
      </c>
      <c r="AT194" s="6">
        <v>14896</v>
      </c>
      <c r="AU194" s="7">
        <v>6</v>
      </c>
    </row>
    <row r="195" spans="31:47">
      <c r="AE195" s="35">
        <v>0</v>
      </c>
      <c r="AF195" s="65">
        <v>0</v>
      </c>
      <c r="AG195" s="5">
        <v>554</v>
      </c>
      <c r="AH195" s="6">
        <v>67</v>
      </c>
      <c r="AI195" s="6">
        <v>3</v>
      </c>
      <c r="AJ195" s="6">
        <v>0</v>
      </c>
      <c r="AK195" s="6">
        <v>0</v>
      </c>
      <c r="AL195" s="6">
        <v>1</v>
      </c>
      <c r="AM195" s="6" t="s">
        <v>12</v>
      </c>
      <c r="AN195" s="6">
        <v>0</v>
      </c>
      <c r="AO195" s="6">
        <v>0</v>
      </c>
      <c r="AP195" s="6" t="s">
        <v>18</v>
      </c>
      <c r="AQ195" s="6">
        <v>0</v>
      </c>
      <c r="AR195" s="6">
        <v>1</v>
      </c>
      <c r="AS195" s="6">
        <v>0</v>
      </c>
      <c r="AT195" s="6">
        <v>1199</v>
      </c>
      <c r="AU195" s="7">
        <v>9</v>
      </c>
    </row>
    <row r="196" spans="31:47">
      <c r="AE196" s="35">
        <v>0</v>
      </c>
      <c r="AF196" s="65">
        <v>0</v>
      </c>
      <c r="AG196" s="5">
        <v>779</v>
      </c>
      <c r="AH196" s="6">
        <v>67</v>
      </c>
      <c r="AI196" s="6">
        <v>2</v>
      </c>
      <c r="AJ196" s="6">
        <v>0</v>
      </c>
      <c r="AK196" s="6">
        <v>1</v>
      </c>
      <c r="AL196" s="6">
        <v>0</v>
      </c>
      <c r="AM196" s="6" t="s">
        <v>12</v>
      </c>
      <c r="AN196" s="6">
        <v>0</v>
      </c>
      <c r="AO196" s="6">
        <v>0</v>
      </c>
      <c r="AP196" s="6" t="s">
        <v>18</v>
      </c>
      <c r="AQ196" s="6">
        <v>0</v>
      </c>
      <c r="AR196" s="6">
        <v>1</v>
      </c>
      <c r="AS196" s="6">
        <v>0</v>
      </c>
      <c r="AT196" s="6">
        <v>3872</v>
      </c>
      <c r="AU196" s="7">
        <v>18</v>
      </c>
    </row>
    <row r="197" spans="31:47">
      <c r="AE197" s="35">
        <v>1</v>
      </c>
      <c r="AF197" s="65">
        <v>0</v>
      </c>
      <c r="AG197" s="5">
        <v>0</v>
      </c>
      <c r="AH197" s="6">
        <v>67</v>
      </c>
      <c r="AI197" s="6">
        <v>2</v>
      </c>
      <c r="AJ197" s="6">
        <v>0</v>
      </c>
      <c r="AK197" s="6">
        <v>1</v>
      </c>
      <c r="AL197" s="6">
        <v>0</v>
      </c>
      <c r="AM197" s="6" t="s">
        <v>12</v>
      </c>
      <c r="AN197" s="6">
        <v>0</v>
      </c>
      <c r="AO197" s="6">
        <v>0</v>
      </c>
      <c r="AP197" s="6" t="s">
        <v>14</v>
      </c>
      <c r="AQ197" s="6">
        <v>1</v>
      </c>
      <c r="AR197" s="6">
        <v>0</v>
      </c>
      <c r="AS197" s="6">
        <v>0</v>
      </c>
      <c r="AT197" s="6">
        <v>1169</v>
      </c>
      <c r="AU197" s="7">
        <v>6</v>
      </c>
    </row>
    <row r="198" spans="31:47">
      <c r="AE198" s="35">
        <v>0</v>
      </c>
      <c r="AF198" s="65">
        <v>0</v>
      </c>
      <c r="AG198" s="5">
        <v>723</v>
      </c>
      <c r="AH198" s="6">
        <v>66</v>
      </c>
      <c r="AI198" s="6">
        <v>1</v>
      </c>
      <c r="AJ198" s="6">
        <v>1</v>
      </c>
      <c r="AK198" s="6">
        <v>0</v>
      </c>
      <c r="AL198" s="6">
        <v>0</v>
      </c>
      <c r="AM198" s="6" t="s">
        <v>12</v>
      </c>
      <c r="AN198" s="6">
        <v>0</v>
      </c>
      <c r="AO198" s="6">
        <v>0</v>
      </c>
      <c r="AP198" s="6" t="s">
        <v>18</v>
      </c>
      <c r="AQ198" s="6">
        <v>0</v>
      </c>
      <c r="AR198" s="6">
        <v>1</v>
      </c>
      <c r="AS198" s="6">
        <v>0</v>
      </c>
      <c r="AT198" s="6">
        <v>790</v>
      </c>
      <c r="AU198" s="7">
        <v>9</v>
      </c>
    </row>
    <row r="199" spans="31:47">
      <c r="AE199" s="35">
        <v>1</v>
      </c>
      <c r="AF199" s="65">
        <v>1</v>
      </c>
      <c r="AG199" s="5">
        <v>137</v>
      </c>
      <c r="AH199" s="6">
        <v>66</v>
      </c>
      <c r="AI199" s="6">
        <v>1</v>
      </c>
      <c r="AJ199" s="6">
        <v>1</v>
      </c>
      <c r="AK199" s="6">
        <v>0</v>
      </c>
      <c r="AL199" s="6">
        <v>0</v>
      </c>
      <c r="AM199" s="6" t="s">
        <v>12</v>
      </c>
      <c r="AN199" s="6">
        <v>0</v>
      </c>
      <c r="AO199" s="6">
        <v>0</v>
      </c>
      <c r="AP199" s="6" t="s">
        <v>18</v>
      </c>
      <c r="AQ199" s="6">
        <v>0</v>
      </c>
      <c r="AR199" s="6">
        <v>1</v>
      </c>
      <c r="AS199" s="6">
        <v>0</v>
      </c>
      <c r="AT199" s="6">
        <v>766</v>
      </c>
      <c r="AU199" s="7">
        <v>12</v>
      </c>
    </row>
    <row r="200" spans="31:47">
      <c r="AE200" s="35">
        <v>1</v>
      </c>
      <c r="AF200" s="65">
        <v>1</v>
      </c>
      <c r="AG200" s="5">
        <v>213</v>
      </c>
      <c r="AH200" s="6">
        <v>66</v>
      </c>
      <c r="AI200" s="6">
        <v>3</v>
      </c>
      <c r="AJ200" s="6">
        <v>0</v>
      </c>
      <c r="AK200" s="6">
        <v>0</v>
      </c>
      <c r="AL200" s="6">
        <v>1</v>
      </c>
      <c r="AM200" s="6" t="s">
        <v>12</v>
      </c>
      <c r="AN200" s="6">
        <v>0</v>
      </c>
      <c r="AO200" s="6">
        <v>0</v>
      </c>
      <c r="AP200" s="6" t="s">
        <v>26</v>
      </c>
      <c r="AQ200" s="6">
        <v>0</v>
      </c>
      <c r="AR200" s="6">
        <v>0</v>
      </c>
      <c r="AS200" s="6">
        <v>1</v>
      </c>
      <c r="AT200" s="6">
        <v>1908</v>
      </c>
      <c r="AU200" s="7">
        <v>30</v>
      </c>
    </row>
    <row r="201" spans="31:47">
      <c r="AE201" s="35">
        <v>0</v>
      </c>
      <c r="AF201" s="65">
        <v>0</v>
      </c>
      <c r="AG201" s="5">
        <v>883</v>
      </c>
      <c r="AH201" s="6">
        <v>65</v>
      </c>
      <c r="AI201" s="6">
        <v>0</v>
      </c>
      <c r="AJ201" s="6">
        <v>0</v>
      </c>
      <c r="AK201" s="6">
        <v>0</v>
      </c>
      <c r="AL201" s="6">
        <v>0</v>
      </c>
      <c r="AM201" s="6" t="s">
        <v>12</v>
      </c>
      <c r="AN201" s="6">
        <v>0</v>
      </c>
      <c r="AO201" s="6">
        <v>0</v>
      </c>
      <c r="AP201" s="6" t="s">
        <v>13</v>
      </c>
      <c r="AQ201" s="6">
        <v>0</v>
      </c>
      <c r="AR201" s="6">
        <v>0</v>
      </c>
      <c r="AS201" s="6">
        <v>0</v>
      </c>
      <c r="AT201" s="6">
        <v>1098</v>
      </c>
      <c r="AU201" s="7">
        <v>18</v>
      </c>
    </row>
    <row r="202" spans="31:47">
      <c r="AE202" s="35">
        <v>1</v>
      </c>
      <c r="AF202" s="65">
        <v>0</v>
      </c>
      <c r="AG202" s="5">
        <v>179</v>
      </c>
      <c r="AH202" s="6">
        <v>65</v>
      </c>
      <c r="AI202" s="6">
        <v>2</v>
      </c>
      <c r="AJ202" s="6">
        <v>0</v>
      </c>
      <c r="AK202" s="6">
        <v>1</v>
      </c>
      <c r="AL202" s="6">
        <v>0</v>
      </c>
      <c r="AM202" s="6" t="s">
        <v>12</v>
      </c>
      <c r="AN202" s="6">
        <v>0</v>
      </c>
      <c r="AO202" s="6">
        <v>0</v>
      </c>
      <c r="AP202" s="6" t="s">
        <v>14</v>
      </c>
      <c r="AQ202" s="6">
        <v>1</v>
      </c>
      <c r="AR202" s="6">
        <v>0</v>
      </c>
      <c r="AS202" s="6">
        <v>0</v>
      </c>
      <c r="AT202" s="6">
        <v>571</v>
      </c>
      <c r="AU202" s="7">
        <v>21</v>
      </c>
    </row>
    <row r="203" spans="31:47">
      <c r="AE203" s="35">
        <v>1</v>
      </c>
      <c r="AF203" s="65">
        <v>0</v>
      </c>
      <c r="AG203" s="5">
        <v>807</v>
      </c>
      <c r="AH203" s="6">
        <v>65</v>
      </c>
      <c r="AI203" s="6">
        <v>2</v>
      </c>
      <c r="AJ203" s="6">
        <v>0</v>
      </c>
      <c r="AK203" s="6">
        <v>1</v>
      </c>
      <c r="AL203" s="6">
        <v>0</v>
      </c>
      <c r="AM203" s="6" t="s">
        <v>12</v>
      </c>
      <c r="AN203" s="6">
        <v>0</v>
      </c>
      <c r="AO203" s="6">
        <v>0</v>
      </c>
      <c r="AP203" s="6" t="s">
        <v>13</v>
      </c>
      <c r="AQ203" s="6">
        <v>0</v>
      </c>
      <c r="AR203" s="6">
        <v>0</v>
      </c>
      <c r="AS203" s="6">
        <v>0</v>
      </c>
      <c r="AT203" s="6">
        <v>930</v>
      </c>
      <c r="AU203" s="7">
        <v>12</v>
      </c>
    </row>
    <row r="204" spans="31:47">
      <c r="AE204" s="35">
        <v>1</v>
      </c>
      <c r="AF204" s="65">
        <v>0</v>
      </c>
      <c r="AG204" s="5">
        <v>438</v>
      </c>
      <c r="AH204" s="6">
        <v>65</v>
      </c>
      <c r="AI204" s="6">
        <v>0</v>
      </c>
      <c r="AJ204" s="6">
        <v>0</v>
      </c>
      <c r="AK204" s="6">
        <v>0</v>
      </c>
      <c r="AL204" s="6">
        <v>0</v>
      </c>
      <c r="AM204" s="6" t="s">
        <v>12</v>
      </c>
      <c r="AN204" s="6">
        <v>0</v>
      </c>
      <c r="AO204" s="6">
        <v>0</v>
      </c>
      <c r="AP204" s="6" t="s">
        <v>14</v>
      </c>
      <c r="AQ204" s="6">
        <v>1</v>
      </c>
      <c r="AR204" s="6">
        <v>0</v>
      </c>
      <c r="AS204" s="6">
        <v>0</v>
      </c>
      <c r="AT204" s="6">
        <v>3394</v>
      </c>
      <c r="AU204" s="7">
        <v>42</v>
      </c>
    </row>
    <row r="205" spans="31:47">
      <c r="AE205" s="35">
        <v>0</v>
      </c>
      <c r="AF205" s="65">
        <v>0</v>
      </c>
      <c r="AG205" s="5">
        <v>976</v>
      </c>
      <c r="AH205" s="6">
        <v>64</v>
      </c>
      <c r="AI205" s="6">
        <v>2</v>
      </c>
      <c r="AJ205" s="6">
        <v>0</v>
      </c>
      <c r="AK205" s="6">
        <v>1</v>
      </c>
      <c r="AL205" s="6">
        <v>0</v>
      </c>
      <c r="AM205" s="6" t="s">
        <v>12</v>
      </c>
      <c r="AN205" s="6">
        <v>0</v>
      </c>
      <c r="AO205" s="6">
        <v>0</v>
      </c>
      <c r="AP205" s="6" t="s">
        <v>18</v>
      </c>
      <c r="AQ205" s="6">
        <v>0</v>
      </c>
      <c r="AR205" s="6">
        <v>1</v>
      </c>
      <c r="AS205" s="6">
        <v>0</v>
      </c>
      <c r="AT205" s="6">
        <v>753</v>
      </c>
      <c r="AU205" s="7">
        <v>6</v>
      </c>
    </row>
    <row r="206" spans="31:47">
      <c r="AE206" s="35">
        <v>0</v>
      </c>
      <c r="AF206" s="65">
        <v>0</v>
      </c>
      <c r="AG206" s="5">
        <v>219</v>
      </c>
      <c r="AH206" s="6">
        <v>64</v>
      </c>
      <c r="AI206" s="6">
        <v>2</v>
      </c>
      <c r="AJ206" s="6">
        <v>0</v>
      </c>
      <c r="AK206" s="6">
        <v>1</v>
      </c>
      <c r="AL206" s="6">
        <v>0</v>
      </c>
      <c r="AM206" s="6" t="s">
        <v>12</v>
      </c>
      <c r="AN206" s="6">
        <v>0</v>
      </c>
      <c r="AO206" s="6">
        <v>0</v>
      </c>
      <c r="AP206" s="6" t="s">
        <v>13</v>
      </c>
      <c r="AQ206" s="6">
        <v>0</v>
      </c>
      <c r="AR206" s="6">
        <v>0</v>
      </c>
      <c r="AS206" s="6">
        <v>0</v>
      </c>
      <c r="AT206" s="6">
        <v>1364</v>
      </c>
      <c r="AU206" s="7">
        <v>10</v>
      </c>
    </row>
    <row r="207" spans="31:47">
      <c r="AE207" s="35">
        <v>0</v>
      </c>
      <c r="AF207" s="65">
        <v>0</v>
      </c>
      <c r="AG207" s="5">
        <v>987</v>
      </c>
      <c r="AH207" s="6">
        <v>64</v>
      </c>
      <c r="AI207" s="6">
        <v>2</v>
      </c>
      <c r="AJ207" s="6">
        <v>0</v>
      </c>
      <c r="AK207" s="6">
        <v>1</v>
      </c>
      <c r="AL207" s="6">
        <v>0</v>
      </c>
      <c r="AM207" s="6" t="s">
        <v>12</v>
      </c>
      <c r="AN207" s="6">
        <v>0</v>
      </c>
      <c r="AO207" s="6">
        <v>0</v>
      </c>
      <c r="AP207" s="6" t="s">
        <v>13</v>
      </c>
      <c r="AQ207" s="6">
        <v>0</v>
      </c>
      <c r="AR207" s="6">
        <v>0</v>
      </c>
      <c r="AS207" s="6">
        <v>0</v>
      </c>
      <c r="AT207" s="6">
        <v>1409</v>
      </c>
      <c r="AU207" s="7">
        <v>13</v>
      </c>
    </row>
    <row r="208" spans="31:47">
      <c r="AE208" s="35">
        <v>1</v>
      </c>
      <c r="AF208" s="65">
        <v>0</v>
      </c>
      <c r="AG208" s="5">
        <v>629</v>
      </c>
      <c r="AH208" s="6">
        <v>64</v>
      </c>
      <c r="AI208" s="6">
        <v>1</v>
      </c>
      <c r="AJ208" s="6">
        <v>1</v>
      </c>
      <c r="AK208" s="6">
        <v>0</v>
      </c>
      <c r="AL208" s="6">
        <v>0</v>
      </c>
      <c r="AM208" s="6" t="s">
        <v>12</v>
      </c>
      <c r="AN208" s="6">
        <v>0</v>
      </c>
      <c r="AO208" s="6">
        <v>0</v>
      </c>
      <c r="AP208" s="6" t="s">
        <v>13</v>
      </c>
      <c r="AQ208" s="6">
        <v>0</v>
      </c>
      <c r="AR208" s="6">
        <v>0</v>
      </c>
      <c r="AS208" s="6">
        <v>0</v>
      </c>
      <c r="AT208" s="6">
        <v>3832</v>
      </c>
      <c r="AU208" s="7">
        <v>9</v>
      </c>
    </row>
    <row r="209" spans="31:47">
      <c r="AE209" s="35">
        <v>1</v>
      </c>
      <c r="AF209" s="65">
        <v>0</v>
      </c>
      <c r="AG209" s="5">
        <v>283</v>
      </c>
      <c r="AH209" s="6">
        <v>63</v>
      </c>
      <c r="AI209" s="6">
        <v>2</v>
      </c>
      <c r="AJ209" s="6">
        <v>0</v>
      </c>
      <c r="AK209" s="6">
        <v>1</v>
      </c>
      <c r="AL209" s="6">
        <v>0</v>
      </c>
      <c r="AM209" s="6" t="s">
        <v>12</v>
      </c>
      <c r="AN209" s="6">
        <v>0</v>
      </c>
      <c r="AO209" s="6">
        <v>0</v>
      </c>
      <c r="AP209" s="6" t="s">
        <v>13</v>
      </c>
      <c r="AQ209" s="6">
        <v>0</v>
      </c>
      <c r="AR209" s="6">
        <v>0</v>
      </c>
      <c r="AS209" s="6">
        <v>0</v>
      </c>
      <c r="AT209" s="6">
        <v>1520</v>
      </c>
      <c r="AU209" s="7">
        <v>15</v>
      </c>
    </row>
    <row r="210" spans="31:47">
      <c r="AE210" s="35">
        <v>1</v>
      </c>
      <c r="AF210" s="65">
        <v>0</v>
      </c>
      <c r="AG210" s="5">
        <v>769</v>
      </c>
      <c r="AH210" s="6">
        <v>63</v>
      </c>
      <c r="AI210" s="6">
        <v>1</v>
      </c>
      <c r="AJ210" s="6">
        <v>1</v>
      </c>
      <c r="AK210" s="6">
        <v>0</v>
      </c>
      <c r="AL210" s="6">
        <v>0</v>
      </c>
      <c r="AM210" s="6" t="s">
        <v>12</v>
      </c>
      <c r="AN210" s="6">
        <v>0</v>
      </c>
      <c r="AO210" s="6">
        <v>0</v>
      </c>
      <c r="AP210" s="6" t="s">
        <v>13</v>
      </c>
      <c r="AQ210" s="6">
        <v>0</v>
      </c>
      <c r="AR210" s="6">
        <v>0</v>
      </c>
      <c r="AS210" s="6">
        <v>0</v>
      </c>
      <c r="AT210" s="6">
        <v>1655</v>
      </c>
      <c r="AU210" s="7">
        <v>12</v>
      </c>
    </row>
    <row r="211" spans="31:47">
      <c r="AE211" s="35">
        <v>1</v>
      </c>
      <c r="AF211" s="65">
        <v>0</v>
      </c>
      <c r="AG211" s="5">
        <v>465</v>
      </c>
      <c r="AH211" s="6">
        <v>63</v>
      </c>
      <c r="AI211" s="6">
        <v>2</v>
      </c>
      <c r="AJ211" s="6">
        <v>0</v>
      </c>
      <c r="AK211" s="6">
        <v>1</v>
      </c>
      <c r="AL211" s="6">
        <v>0</v>
      </c>
      <c r="AM211" s="6" t="s">
        <v>12</v>
      </c>
      <c r="AN211" s="6">
        <v>0</v>
      </c>
      <c r="AO211" s="6">
        <v>0</v>
      </c>
      <c r="AP211" s="6" t="s">
        <v>14</v>
      </c>
      <c r="AQ211" s="6">
        <v>1</v>
      </c>
      <c r="AR211" s="6">
        <v>0</v>
      </c>
      <c r="AS211" s="6">
        <v>0</v>
      </c>
      <c r="AT211" s="6">
        <v>2924</v>
      </c>
      <c r="AU211" s="7">
        <v>24</v>
      </c>
    </row>
    <row r="212" spans="31:47">
      <c r="AE212" s="35">
        <v>1</v>
      </c>
      <c r="AF212" s="65">
        <v>0</v>
      </c>
      <c r="AG212" s="5">
        <v>838</v>
      </c>
      <c r="AH212" s="6">
        <v>63</v>
      </c>
      <c r="AI212" s="6">
        <v>2</v>
      </c>
      <c r="AJ212" s="6">
        <v>0</v>
      </c>
      <c r="AK212" s="6">
        <v>1</v>
      </c>
      <c r="AL212" s="6">
        <v>0</v>
      </c>
      <c r="AM212" s="6" t="s">
        <v>12</v>
      </c>
      <c r="AN212" s="6">
        <v>0</v>
      </c>
      <c r="AO212" s="6">
        <v>0</v>
      </c>
      <c r="AP212" s="6" t="s">
        <v>14</v>
      </c>
      <c r="AQ212" s="6">
        <v>1</v>
      </c>
      <c r="AR212" s="6">
        <v>0</v>
      </c>
      <c r="AS212" s="6">
        <v>0</v>
      </c>
      <c r="AT212" s="6">
        <v>2957</v>
      </c>
      <c r="AU212" s="7">
        <v>24</v>
      </c>
    </row>
    <row r="213" spans="31:47">
      <c r="AE213" s="35">
        <v>1</v>
      </c>
      <c r="AF213" s="65">
        <v>0</v>
      </c>
      <c r="AG213" s="5">
        <v>715</v>
      </c>
      <c r="AH213" s="6">
        <v>63</v>
      </c>
      <c r="AI213" s="6">
        <v>2</v>
      </c>
      <c r="AJ213" s="6">
        <v>0</v>
      </c>
      <c r="AK213" s="6">
        <v>1</v>
      </c>
      <c r="AL213" s="6">
        <v>0</v>
      </c>
      <c r="AM213" s="6" t="s">
        <v>12</v>
      </c>
      <c r="AN213" s="6">
        <v>0</v>
      </c>
      <c r="AO213" s="6">
        <v>0</v>
      </c>
      <c r="AP213" s="6" t="s">
        <v>13</v>
      </c>
      <c r="AQ213" s="6">
        <v>0</v>
      </c>
      <c r="AR213" s="6">
        <v>0</v>
      </c>
      <c r="AS213" s="6">
        <v>0</v>
      </c>
      <c r="AT213" s="6">
        <v>7596</v>
      </c>
      <c r="AU213" s="7">
        <v>30</v>
      </c>
    </row>
    <row r="214" spans="31:47">
      <c r="AE214" s="35">
        <v>1</v>
      </c>
      <c r="AF214" s="65">
        <v>1</v>
      </c>
      <c r="AG214" s="5">
        <v>29</v>
      </c>
      <c r="AH214" s="6">
        <v>63</v>
      </c>
      <c r="AI214" s="6">
        <v>2</v>
      </c>
      <c r="AJ214" s="6">
        <v>0</v>
      </c>
      <c r="AK214" s="6">
        <v>1</v>
      </c>
      <c r="AL214" s="6">
        <v>0</v>
      </c>
      <c r="AM214" s="6" t="s">
        <v>12</v>
      </c>
      <c r="AN214" s="6">
        <v>0</v>
      </c>
      <c r="AO214" s="6">
        <v>0</v>
      </c>
      <c r="AP214" s="6" t="s">
        <v>14</v>
      </c>
      <c r="AQ214" s="6">
        <v>1</v>
      </c>
      <c r="AR214" s="6">
        <v>0</v>
      </c>
      <c r="AS214" s="6">
        <v>0</v>
      </c>
      <c r="AT214" s="6">
        <v>6836</v>
      </c>
      <c r="AU214" s="7">
        <v>60</v>
      </c>
    </row>
    <row r="215" spans="31:47">
      <c r="AE215" s="35">
        <v>1</v>
      </c>
      <c r="AF215" s="65">
        <v>0</v>
      </c>
      <c r="AG215" s="5">
        <v>816</v>
      </c>
      <c r="AH215" s="6">
        <v>62</v>
      </c>
      <c r="AI215" s="6">
        <v>2</v>
      </c>
      <c r="AJ215" s="6">
        <v>0</v>
      </c>
      <c r="AK215" s="6">
        <v>1</v>
      </c>
      <c r="AL215" s="6">
        <v>0</v>
      </c>
      <c r="AM215" s="6" t="s">
        <v>12</v>
      </c>
      <c r="AN215" s="6">
        <v>0</v>
      </c>
      <c r="AO215" s="6">
        <v>0</v>
      </c>
      <c r="AP215" s="6" t="s">
        <v>13</v>
      </c>
      <c r="AQ215" s="6">
        <v>0</v>
      </c>
      <c r="AR215" s="6">
        <v>0</v>
      </c>
      <c r="AS215" s="6">
        <v>0</v>
      </c>
      <c r="AT215" s="6">
        <v>1338</v>
      </c>
      <c r="AU215" s="7">
        <v>6</v>
      </c>
    </row>
    <row r="216" spans="31:47">
      <c r="AE216" s="35">
        <v>0</v>
      </c>
      <c r="AF216" s="65">
        <v>0</v>
      </c>
      <c r="AG216" s="5">
        <v>96</v>
      </c>
      <c r="AH216" s="6">
        <v>61</v>
      </c>
      <c r="AI216" s="6">
        <v>2</v>
      </c>
      <c r="AJ216" s="6">
        <v>0</v>
      </c>
      <c r="AK216" s="6">
        <v>1</v>
      </c>
      <c r="AL216" s="6">
        <v>0</v>
      </c>
      <c r="AM216" s="6" t="s">
        <v>12</v>
      </c>
      <c r="AN216" s="6">
        <v>0</v>
      </c>
      <c r="AO216" s="6">
        <v>0</v>
      </c>
      <c r="AP216" s="6" t="s">
        <v>13</v>
      </c>
      <c r="AQ216" s="6">
        <v>0</v>
      </c>
      <c r="AR216" s="6">
        <v>0</v>
      </c>
      <c r="AS216" s="6">
        <v>0</v>
      </c>
      <c r="AT216" s="6">
        <v>2012</v>
      </c>
      <c r="AU216" s="7">
        <v>12</v>
      </c>
    </row>
    <row r="217" spans="31:47">
      <c r="AE217" s="35">
        <v>1</v>
      </c>
      <c r="AF217" s="65">
        <v>0</v>
      </c>
      <c r="AG217" s="5">
        <v>544</v>
      </c>
      <c r="AH217" s="6">
        <v>61</v>
      </c>
      <c r="AI217" s="6">
        <v>1</v>
      </c>
      <c r="AJ217" s="6">
        <v>1</v>
      </c>
      <c r="AK217" s="6">
        <v>0</v>
      </c>
      <c r="AL217" s="6">
        <v>0</v>
      </c>
      <c r="AM217" s="6" t="s">
        <v>12</v>
      </c>
      <c r="AN217" s="6">
        <v>0</v>
      </c>
      <c r="AO217" s="6">
        <v>0</v>
      </c>
      <c r="AP217" s="6" t="s">
        <v>13</v>
      </c>
      <c r="AQ217" s="6">
        <v>0</v>
      </c>
      <c r="AR217" s="6">
        <v>0</v>
      </c>
      <c r="AS217" s="6">
        <v>0</v>
      </c>
      <c r="AT217" s="6">
        <v>1255</v>
      </c>
      <c r="AU217" s="7">
        <v>12</v>
      </c>
    </row>
    <row r="218" spans="31:47">
      <c r="AE218" s="35">
        <v>1</v>
      </c>
      <c r="AF218" s="65">
        <v>0</v>
      </c>
      <c r="AG218" s="5">
        <v>8</v>
      </c>
      <c r="AH218" s="6">
        <v>61</v>
      </c>
      <c r="AI218" s="6">
        <v>1</v>
      </c>
      <c r="AJ218" s="6">
        <v>1</v>
      </c>
      <c r="AK218" s="6">
        <v>0</v>
      </c>
      <c r="AL218" s="6">
        <v>0</v>
      </c>
      <c r="AM218" s="6" t="s">
        <v>12</v>
      </c>
      <c r="AN218" s="6">
        <v>0</v>
      </c>
      <c r="AO218" s="6">
        <v>0</v>
      </c>
      <c r="AP218" s="6" t="s">
        <v>13</v>
      </c>
      <c r="AQ218" s="6">
        <v>0</v>
      </c>
      <c r="AR218" s="6">
        <v>0</v>
      </c>
      <c r="AS218" s="6">
        <v>0</v>
      </c>
      <c r="AT218" s="6">
        <v>3059</v>
      </c>
      <c r="AU218" s="7">
        <v>12</v>
      </c>
    </row>
    <row r="219" spans="31:47">
      <c r="AE219" s="35">
        <v>1</v>
      </c>
      <c r="AF219" s="67">
        <v>1</v>
      </c>
      <c r="AG219" s="8">
        <v>449</v>
      </c>
      <c r="AH219" s="9">
        <v>61</v>
      </c>
      <c r="AI219" s="9">
        <v>2</v>
      </c>
      <c r="AJ219" s="9">
        <v>0</v>
      </c>
      <c r="AK219" s="9">
        <v>1</v>
      </c>
      <c r="AL219" s="9">
        <v>0</v>
      </c>
      <c r="AM219" s="9" t="s">
        <v>12</v>
      </c>
      <c r="AN219" s="9">
        <v>0</v>
      </c>
      <c r="AO219" s="9">
        <v>0</v>
      </c>
      <c r="AP219" s="9" t="s">
        <v>18</v>
      </c>
      <c r="AQ219" s="9">
        <v>0</v>
      </c>
      <c r="AR219" s="9">
        <v>1</v>
      </c>
      <c r="AS219" s="9">
        <v>0</v>
      </c>
      <c r="AT219" s="9">
        <v>1512</v>
      </c>
      <c r="AU219" s="10">
        <v>15</v>
      </c>
    </row>
    <row r="223" spans="31:47">
      <c r="AE223" s="19">
        <v>20</v>
      </c>
    </row>
    <row r="224" spans="31:47">
      <c r="AE224" t="s">
        <v>135</v>
      </c>
    </row>
  </sheetData>
  <sortState xmlns:xlrd2="http://schemas.microsoft.com/office/spreadsheetml/2017/richdata2" ref="AE175:AU219">
    <sortCondition descending="1" ref="AO175:AO219"/>
  </sortState>
  <mergeCells count="2">
    <mergeCell ref="C110:H111"/>
    <mergeCell ref="T81:AE83"/>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4D5C17-66B2-864C-8AB8-AFBC22742836}">
  <dimension ref="A1:AO52"/>
  <sheetViews>
    <sheetView workbookViewId="0">
      <selection activeCell="M3" sqref="M3:M48"/>
    </sheetView>
  </sheetViews>
  <sheetFormatPr baseColWidth="10" defaultRowHeight="15"/>
  <sheetData>
    <row r="1" spans="1:31">
      <c r="A1" s="19" t="s">
        <v>100</v>
      </c>
      <c r="O1" s="6"/>
      <c r="P1" s="6"/>
      <c r="Q1" s="6"/>
      <c r="R1" s="6"/>
      <c r="S1" s="6"/>
      <c r="T1" s="6"/>
      <c r="U1" s="6"/>
      <c r="V1" s="6"/>
      <c r="W1" s="6"/>
      <c r="X1" s="6"/>
      <c r="Y1" s="6"/>
      <c r="Z1" s="6"/>
      <c r="AA1" s="6"/>
      <c r="AB1" s="6"/>
      <c r="AC1" s="6"/>
      <c r="AD1" s="6"/>
    </row>
    <row r="2" spans="1:31">
      <c r="A2" t="s">
        <v>101</v>
      </c>
      <c r="O2" s="6"/>
      <c r="P2" s="6"/>
      <c r="Q2" s="6"/>
      <c r="R2" s="6"/>
      <c r="S2" s="6"/>
      <c r="T2" s="6"/>
      <c r="U2" s="6"/>
      <c r="V2" s="6"/>
      <c r="W2" s="6"/>
      <c r="X2" s="6"/>
      <c r="Y2" s="6"/>
      <c r="Z2" s="6"/>
      <c r="AA2" s="6"/>
      <c r="AB2" s="6"/>
      <c r="AC2" s="6"/>
      <c r="AD2" s="6"/>
    </row>
    <row r="3" spans="1:31">
      <c r="A3" s="1" t="s">
        <v>0</v>
      </c>
      <c r="B3" s="52" t="s">
        <v>1</v>
      </c>
      <c r="C3" s="52" t="s">
        <v>52</v>
      </c>
      <c r="D3" s="52" t="s">
        <v>53</v>
      </c>
      <c r="E3" s="52" t="s">
        <v>54</v>
      </c>
      <c r="F3" s="52" t="s">
        <v>25</v>
      </c>
      <c r="G3" s="52" t="s">
        <v>21</v>
      </c>
      <c r="H3" s="52" t="s">
        <v>14</v>
      </c>
      <c r="I3" s="52" t="s">
        <v>18</v>
      </c>
      <c r="J3" s="52" t="s">
        <v>26</v>
      </c>
      <c r="K3" s="2" t="s">
        <v>7</v>
      </c>
      <c r="L3" s="53" t="s">
        <v>8</v>
      </c>
      <c r="M3" s="64" t="s">
        <v>102</v>
      </c>
      <c r="N3" s="6"/>
      <c r="P3" s="6"/>
      <c r="Q3" s="6"/>
      <c r="R3" s="6"/>
      <c r="S3" s="6"/>
      <c r="T3" s="6"/>
      <c r="U3" s="6"/>
      <c r="V3" s="6"/>
      <c r="W3" s="6"/>
      <c r="X3" s="6"/>
      <c r="Y3" s="6"/>
      <c r="Z3" s="6"/>
      <c r="AA3" s="6"/>
      <c r="AB3" s="6"/>
      <c r="AC3" s="6"/>
      <c r="AD3" s="6"/>
      <c r="AE3" s="6"/>
    </row>
    <row r="4" spans="1:31">
      <c r="A4" s="5">
        <v>536</v>
      </c>
      <c r="B4" s="6">
        <v>75</v>
      </c>
      <c r="C4">
        <v>0</v>
      </c>
      <c r="D4">
        <v>0</v>
      </c>
      <c r="E4">
        <v>1</v>
      </c>
      <c r="F4">
        <v>0</v>
      </c>
      <c r="G4">
        <v>0</v>
      </c>
      <c r="H4">
        <v>1</v>
      </c>
      <c r="I4">
        <v>0</v>
      </c>
      <c r="J4">
        <v>0</v>
      </c>
      <c r="K4" s="6">
        <v>1374</v>
      </c>
      <c r="L4" s="7">
        <v>6</v>
      </c>
      <c r="M4" s="65">
        <v>0</v>
      </c>
      <c r="N4" s="6"/>
      <c r="P4" s="6"/>
      <c r="Q4" s="42"/>
      <c r="R4" s="45"/>
      <c r="S4" s="42"/>
      <c r="T4" s="42"/>
      <c r="U4" s="45"/>
      <c r="V4" s="42"/>
      <c r="W4" s="45"/>
      <c r="X4" s="44"/>
      <c r="Y4" s="44"/>
      <c r="Z4" s="42"/>
      <c r="AA4" s="6"/>
      <c r="AB4" s="42"/>
      <c r="AC4" s="6"/>
      <c r="AD4" s="6"/>
      <c r="AE4" s="6"/>
    </row>
    <row r="5" spans="1:31">
      <c r="A5" s="5">
        <v>330</v>
      </c>
      <c r="B5" s="6">
        <v>75</v>
      </c>
      <c r="C5">
        <v>0</v>
      </c>
      <c r="D5">
        <v>0</v>
      </c>
      <c r="E5">
        <v>1</v>
      </c>
      <c r="F5">
        <v>0</v>
      </c>
      <c r="G5">
        <v>1</v>
      </c>
      <c r="H5">
        <v>1</v>
      </c>
      <c r="I5">
        <v>0</v>
      </c>
      <c r="J5">
        <v>0</v>
      </c>
      <c r="K5" s="6">
        <v>6615</v>
      </c>
      <c r="L5" s="7">
        <v>24</v>
      </c>
      <c r="M5" s="66">
        <v>0</v>
      </c>
      <c r="N5" s="60"/>
      <c r="O5" s="60"/>
      <c r="P5" s="50"/>
      <c r="Q5" s="6"/>
      <c r="R5" s="6"/>
      <c r="S5" s="6"/>
      <c r="T5" s="6"/>
      <c r="U5" s="6"/>
      <c r="V5" s="6"/>
      <c r="W5" s="6"/>
      <c r="X5" s="6"/>
      <c r="Y5" s="6"/>
      <c r="Z5" s="6"/>
      <c r="AA5" s="6"/>
      <c r="AB5" s="6"/>
      <c r="AC5" s="6"/>
      <c r="AD5" s="6"/>
      <c r="AE5" s="55"/>
    </row>
    <row r="6" spans="1:31">
      <c r="A6" s="5">
        <v>186</v>
      </c>
      <c r="B6" s="6">
        <v>74</v>
      </c>
      <c r="C6">
        <v>0</v>
      </c>
      <c r="D6">
        <v>0</v>
      </c>
      <c r="E6">
        <v>1</v>
      </c>
      <c r="F6">
        <v>0</v>
      </c>
      <c r="G6">
        <v>1</v>
      </c>
      <c r="H6">
        <v>0</v>
      </c>
      <c r="I6">
        <v>1</v>
      </c>
      <c r="J6">
        <v>0</v>
      </c>
      <c r="K6" s="6">
        <v>5129</v>
      </c>
      <c r="L6" s="7">
        <v>9</v>
      </c>
      <c r="M6" s="65">
        <v>1</v>
      </c>
      <c r="N6" s="6"/>
      <c r="P6" s="6"/>
      <c r="Q6" s="6"/>
      <c r="R6" s="6"/>
      <c r="S6" s="6"/>
      <c r="T6" s="6"/>
      <c r="U6" s="6"/>
      <c r="V6" s="6"/>
      <c r="W6" s="6"/>
      <c r="X6" s="6"/>
      <c r="Y6" s="6"/>
      <c r="Z6" s="6"/>
      <c r="AA6" s="6"/>
      <c r="AB6" s="6"/>
      <c r="AC6" s="6"/>
      <c r="AD6" s="6"/>
      <c r="AE6" s="43"/>
    </row>
    <row r="7" spans="1:31">
      <c r="A7" s="5">
        <v>756</v>
      </c>
      <c r="B7" s="6">
        <v>74</v>
      </c>
      <c r="C7">
        <v>0</v>
      </c>
      <c r="D7">
        <v>0</v>
      </c>
      <c r="E7">
        <v>0</v>
      </c>
      <c r="F7">
        <v>0</v>
      </c>
      <c r="G7">
        <v>0</v>
      </c>
      <c r="H7">
        <v>0</v>
      </c>
      <c r="I7">
        <v>0</v>
      </c>
      <c r="J7">
        <v>1</v>
      </c>
      <c r="K7" s="6">
        <v>1299</v>
      </c>
      <c r="L7" s="7">
        <v>6</v>
      </c>
      <c r="M7" s="65">
        <v>0</v>
      </c>
      <c r="N7" s="6"/>
      <c r="P7" s="6"/>
      <c r="Q7" s="42"/>
      <c r="R7" s="42"/>
      <c r="S7" s="42"/>
      <c r="T7" s="42"/>
      <c r="U7" s="42"/>
      <c r="V7" s="42"/>
      <c r="W7" s="42"/>
      <c r="X7" s="42"/>
      <c r="Y7" s="42"/>
      <c r="Z7" s="42"/>
      <c r="AA7" s="6"/>
      <c r="AB7" s="42"/>
      <c r="AC7" s="60"/>
      <c r="AD7" s="60"/>
      <c r="AE7" s="43"/>
    </row>
    <row r="8" spans="1:31">
      <c r="A8" s="5">
        <v>430</v>
      </c>
      <c r="B8" s="6">
        <v>74</v>
      </c>
      <c r="C8">
        <v>1</v>
      </c>
      <c r="D8">
        <v>0</v>
      </c>
      <c r="E8">
        <v>0</v>
      </c>
      <c r="F8">
        <v>0</v>
      </c>
      <c r="G8">
        <v>0</v>
      </c>
      <c r="H8">
        <v>0</v>
      </c>
      <c r="I8">
        <v>0</v>
      </c>
      <c r="J8">
        <v>0</v>
      </c>
      <c r="K8" s="6">
        <v>3448</v>
      </c>
      <c r="L8" s="7">
        <v>5</v>
      </c>
      <c r="M8" s="65">
        <v>0</v>
      </c>
      <c r="N8" s="6"/>
      <c r="P8" s="6"/>
      <c r="Q8" s="6"/>
      <c r="R8" s="6"/>
      <c r="S8" s="6"/>
      <c r="T8" s="6"/>
      <c r="U8" s="6"/>
      <c r="V8" s="6"/>
      <c r="W8" s="6"/>
      <c r="X8" s="6"/>
      <c r="Y8" s="6"/>
      <c r="Z8" s="6"/>
      <c r="AA8" s="6"/>
      <c r="AB8" s="6"/>
      <c r="AC8" s="6"/>
      <c r="AD8" s="6"/>
      <c r="AE8" s="55"/>
    </row>
    <row r="9" spans="1:31">
      <c r="A9" s="5">
        <v>606</v>
      </c>
      <c r="B9" s="6">
        <v>74</v>
      </c>
      <c r="C9">
        <v>0</v>
      </c>
      <c r="D9">
        <v>0</v>
      </c>
      <c r="E9">
        <v>1</v>
      </c>
      <c r="F9">
        <v>0</v>
      </c>
      <c r="G9">
        <v>0</v>
      </c>
      <c r="H9">
        <v>0</v>
      </c>
      <c r="I9">
        <v>0</v>
      </c>
      <c r="J9">
        <v>0</v>
      </c>
      <c r="K9" s="6">
        <v>4526</v>
      </c>
      <c r="L9" s="7">
        <v>24</v>
      </c>
      <c r="M9" s="65">
        <v>0</v>
      </c>
      <c r="N9" s="6"/>
      <c r="P9" s="6"/>
      <c r="Q9" s="6"/>
      <c r="R9" s="6"/>
      <c r="S9" s="6"/>
      <c r="T9" s="6"/>
      <c r="U9" s="6"/>
      <c r="V9" s="6"/>
      <c r="W9" s="6"/>
      <c r="X9" s="6"/>
      <c r="Y9" s="6"/>
      <c r="Z9" s="6"/>
      <c r="AA9" s="6"/>
      <c r="AB9" s="6"/>
      <c r="AC9" s="6"/>
      <c r="AD9" s="6"/>
      <c r="AE9" s="55"/>
    </row>
    <row r="10" spans="1:31">
      <c r="A10" s="5">
        <v>163</v>
      </c>
      <c r="B10" s="6">
        <v>70</v>
      </c>
      <c r="C10">
        <v>0</v>
      </c>
      <c r="D10">
        <v>0</v>
      </c>
      <c r="E10">
        <v>1</v>
      </c>
      <c r="F10">
        <v>0</v>
      </c>
      <c r="G10">
        <v>1</v>
      </c>
      <c r="H10">
        <v>0</v>
      </c>
      <c r="I10">
        <v>1</v>
      </c>
      <c r="J10">
        <v>0</v>
      </c>
      <c r="K10" s="6">
        <v>7308</v>
      </c>
      <c r="L10" s="7">
        <v>10</v>
      </c>
      <c r="M10" s="65">
        <v>0</v>
      </c>
      <c r="N10" s="6"/>
      <c r="P10" s="6"/>
      <c r="Q10" s="6"/>
      <c r="R10" s="6"/>
      <c r="S10" s="6"/>
      <c r="T10" s="6"/>
      <c r="U10" s="6"/>
      <c r="V10" s="6"/>
      <c r="W10" s="6"/>
      <c r="X10" s="6"/>
      <c r="Y10" s="6"/>
      <c r="Z10" s="6"/>
      <c r="AA10" s="6"/>
      <c r="AB10" s="6"/>
      <c r="AC10" s="6"/>
      <c r="AD10" s="6"/>
      <c r="AE10" s="55"/>
    </row>
    <row r="11" spans="1:31">
      <c r="A11" s="5">
        <v>187</v>
      </c>
      <c r="B11" s="6">
        <v>68</v>
      </c>
      <c r="C11">
        <v>0</v>
      </c>
      <c r="D11">
        <v>0</v>
      </c>
      <c r="E11">
        <v>0</v>
      </c>
      <c r="F11">
        <v>0</v>
      </c>
      <c r="G11">
        <v>1</v>
      </c>
      <c r="H11">
        <v>0</v>
      </c>
      <c r="I11">
        <v>1</v>
      </c>
      <c r="J11">
        <v>0</v>
      </c>
      <c r="K11" s="6">
        <v>1175</v>
      </c>
      <c r="L11" s="7">
        <v>16</v>
      </c>
      <c r="M11" s="65">
        <v>0</v>
      </c>
      <c r="N11" s="6"/>
      <c r="P11" s="6"/>
      <c r="Q11" s="6"/>
      <c r="R11" s="6"/>
      <c r="S11" s="6"/>
      <c r="T11" s="6"/>
      <c r="U11" s="6"/>
      <c r="V11" s="6"/>
      <c r="W11" s="6"/>
      <c r="X11" s="6"/>
      <c r="Y11" s="6"/>
      <c r="Z11" s="6"/>
      <c r="AA11" s="6"/>
      <c r="AB11" s="6"/>
      <c r="AC11" s="6"/>
      <c r="AD11" s="6"/>
      <c r="AE11" s="55"/>
    </row>
    <row r="12" spans="1:31">
      <c r="A12" s="5">
        <v>846</v>
      </c>
      <c r="B12" s="6">
        <v>68</v>
      </c>
      <c r="C12">
        <v>0</v>
      </c>
      <c r="D12">
        <v>1</v>
      </c>
      <c r="E12">
        <v>0</v>
      </c>
      <c r="F12">
        <v>1</v>
      </c>
      <c r="G12">
        <v>0</v>
      </c>
      <c r="H12">
        <v>0</v>
      </c>
      <c r="I12">
        <v>0</v>
      </c>
      <c r="J12">
        <v>0</v>
      </c>
      <c r="K12" s="6">
        <v>6761</v>
      </c>
      <c r="L12" s="7">
        <v>18</v>
      </c>
      <c r="M12" s="65">
        <v>1</v>
      </c>
      <c r="N12" s="6"/>
      <c r="P12" s="6"/>
      <c r="Q12" s="6"/>
      <c r="R12" s="6"/>
      <c r="S12" s="6"/>
      <c r="T12" s="6"/>
      <c r="U12" s="6"/>
      <c r="V12" s="6"/>
      <c r="W12" s="6"/>
      <c r="X12" s="6"/>
      <c r="Y12" s="6"/>
      <c r="Z12" s="6"/>
      <c r="AA12" s="6"/>
      <c r="AB12" s="6"/>
      <c r="AC12" s="6"/>
      <c r="AD12" s="6"/>
      <c r="AE12" s="55"/>
    </row>
    <row r="13" spans="1:31">
      <c r="A13" s="5">
        <v>917</v>
      </c>
      <c r="B13" s="6">
        <v>68</v>
      </c>
      <c r="C13">
        <v>0</v>
      </c>
      <c r="D13">
        <v>0</v>
      </c>
      <c r="E13">
        <v>1</v>
      </c>
      <c r="F13">
        <v>0</v>
      </c>
      <c r="G13">
        <v>0</v>
      </c>
      <c r="H13">
        <v>1</v>
      </c>
      <c r="I13">
        <v>0</v>
      </c>
      <c r="J13">
        <v>0</v>
      </c>
      <c r="K13" s="6">
        <v>14896</v>
      </c>
      <c r="L13" s="7">
        <v>6</v>
      </c>
      <c r="M13" s="65">
        <v>1</v>
      </c>
      <c r="N13" s="6"/>
      <c r="P13" s="6"/>
      <c r="Q13" s="6"/>
      <c r="R13" s="6"/>
      <c r="S13" s="6"/>
      <c r="T13" s="6"/>
      <c r="U13" s="6"/>
      <c r="V13" s="6"/>
      <c r="W13" s="6"/>
      <c r="X13" s="6"/>
      <c r="Y13" s="6"/>
      <c r="Z13" s="6"/>
      <c r="AA13" s="6"/>
      <c r="AB13" s="6"/>
      <c r="AC13" s="6"/>
      <c r="AD13" s="6"/>
      <c r="AE13" s="55"/>
    </row>
    <row r="14" spans="1:31">
      <c r="A14" s="5">
        <v>554</v>
      </c>
      <c r="B14" s="6">
        <v>67</v>
      </c>
      <c r="C14">
        <v>0</v>
      </c>
      <c r="D14">
        <v>0</v>
      </c>
      <c r="E14">
        <v>1</v>
      </c>
      <c r="F14">
        <v>0</v>
      </c>
      <c r="G14">
        <v>0</v>
      </c>
      <c r="H14">
        <v>0</v>
      </c>
      <c r="I14">
        <v>1</v>
      </c>
      <c r="J14">
        <v>0</v>
      </c>
      <c r="K14" s="6">
        <v>1199</v>
      </c>
      <c r="L14" s="7">
        <v>9</v>
      </c>
      <c r="M14" s="65">
        <v>0</v>
      </c>
      <c r="N14" s="6"/>
      <c r="P14" s="6"/>
      <c r="Q14" s="6"/>
      <c r="R14" s="6"/>
      <c r="S14" s="6"/>
      <c r="T14" s="6"/>
      <c r="U14" s="6"/>
      <c r="V14" s="6"/>
      <c r="W14" s="6"/>
      <c r="X14" s="6"/>
      <c r="Y14" s="6"/>
      <c r="Z14" s="6"/>
      <c r="AA14" s="6"/>
      <c r="AB14" s="6"/>
      <c r="AC14" s="6"/>
      <c r="AD14" s="6"/>
      <c r="AE14" s="55"/>
    </row>
    <row r="15" spans="1:31">
      <c r="A15" s="5">
        <v>779</v>
      </c>
      <c r="B15" s="6">
        <v>67</v>
      </c>
      <c r="C15">
        <v>0</v>
      </c>
      <c r="D15">
        <v>1</v>
      </c>
      <c r="E15">
        <v>0</v>
      </c>
      <c r="F15">
        <v>0</v>
      </c>
      <c r="G15">
        <v>0</v>
      </c>
      <c r="H15">
        <v>0</v>
      </c>
      <c r="I15">
        <v>1</v>
      </c>
      <c r="J15">
        <v>0</v>
      </c>
      <c r="K15" s="6">
        <v>3872</v>
      </c>
      <c r="L15" s="7">
        <v>18</v>
      </c>
      <c r="M15" s="65">
        <v>0</v>
      </c>
      <c r="N15" s="6"/>
      <c r="P15" s="6"/>
      <c r="Q15" s="6"/>
      <c r="R15" s="6"/>
      <c r="S15" s="6"/>
      <c r="T15" s="6"/>
      <c r="U15" s="6"/>
      <c r="V15" s="6"/>
      <c r="W15" s="6"/>
      <c r="X15" s="6"/>
      <c r="Y15" s="6"/>
      <c r="Z15" s="6"/>
      <c r="AA15" s="6"/>
      <c r="AB15" s="6"/>
      <c r="AC15" s="6"/>
      <c r="AD15" s="6"/>
      <c r="AE15" s="55"/>
    </row>
    <row r="16" spans="1:31">
      <c r="A16" s="5">
        <v>0</v>
      </c>
      <c r="B16" s="6">
        <v>67</v>
      </c>
      <c r="C16">
        <v>0</v>
      </c>
      <c r="D16">
        <v>1</v>
      </c>
      <c r="E16">
        <v>0</v>
      </c>
      <c r="F16">
        <v>0</v>
      </c>
      <c r="G16">
        <v>0</v>
      </c>
      <c r="H16">
        <v>1</v>
      </c>
      <c r="I16">
        <v>0</v>
      </c>
      <c r="J16">
        <v>0</v>
      </c>
      <c r="K16" s="6">
        <v>1169</v>
      </c>
      <c r="L16" s="7">
        <v>6</v>
      </c>
      <c r="M16" s="65">
        <v>0</v>
      </c>
      <c r="N16" s="6"/>
      <c r="P16" s="6"/>
      <c r="Q16" s="6"/>
      <c r="R16" s="6"/>
      <c r="S16" s="6"/>
      <c r="T16" s="6"/>
      <c r="U16" s="6"/>
      <c r="V16" s="6"/>
      <c r="W16" s="6"/>
      <c r="X16" s="6"/>
      <c r="Y16" s="6"/>
      <c r="Z16" s="6"/>
      <c r="AA16" s="6"/>
      <c r="AB16" s="6"/>
      <c r="AC16" s="6"/>
      <c r="AD16" s="6"/>
      <c r="AE16" s="55"/>
    </row>
    <row r="17" spans="1:41">
      <c r="A17" s="5">
        <v>723</v>
      </c>
      <c r="B17" s="6">
        <v>66</v>
      </c>
      <c r="C17">
        <v>1</v>
      </c>
      <c r="D17">
        <v>0</v>
      </c>
      <c r="E17">
        <v>0</v>
      </c>
      <c r="F17">
        <v>0</v>
      </c>
      <c r="G17">
        <v>0</v>
      </c>
      <c r="H17">
        <v>0</v>
      </c>
      <c r="I17">
        <v>1</v>
      </c>
      <c r="J17">
        <v>0</v>
      </c>
      <c r="K17" s="6">
        <v>790</v>
      </c>
      <c r="L17" s="7">
        <v>9</v>
      </c>
      <c r="M17" s="65">
        <v>0</v>
      </c>
      <c r="N17" s="6"/>
      <c r="P17" s="6"/>
      <c r="Q17" s="6"/>
      <c r="R17" s="6"/>
      <c r="S17" s="6"/>
      <c r="T17" s="6"/>
      <c r="U17" s="6"/>
      <c r="V17" s="6"/>
      <c r="W17" s="6"/>
      <c r="X17" s="6"/>
      <c r="Y17" s="6"/>
      <c r="Z17" s="6"/>
      <c r="AA17" s="6"/>
      <c r="AB17" s="6"/>
      <c r="AC17" s="6"/>
      <c r="AD17" s="6"/>
      <c r="AE17" s="55"/>
    </row>
    <row r="18" spans="1:41">
      <c r="A18" s="5">
        <v>774</v>
      </c>
      <c r="B18" s="6">
        <v>66</v>
      </c>
      <c r="C18">
        <v>0</v>
      </c>
      <c r="D18">
        <v>0</v>
      </c>
      <c r="E18">
        <v>0</v>
      </c>
      <c r="F18">
        <v>0</v>
      </c>
      <c r="G18">
        <v>1</v>
      </c>
      <c r="H18">
        <v>0</v>
      </c>
      <c r="I18">
        <v>0</v>
      </c>
      <c r="J18">
        <v>1</v>
      </c>
      <c r="K18" s="6">
        <v>1480</v>
      </c>
      <c r="L18" s="7">
        <v>12</v>
      </c>
      <c r="M18" s="65">
        <v>0</v>
      </c>
      <c r="N18" s="6"/>
      <c r="P18" s="6"/>
      <c r="Q18" s="6"/>
      <c r="R18" s="6"/>
      <c r="S18" s="6"/>
      <c r="T18" s="6"/>
      <c r="U18" s="6"/>
      <c r="V18" s="6"/>
      <c r="W18" s="6"/>
      <c r="X18" s="6"/>
      <c r="Y18" s="6"/>
      <c r="Z18" s="6"/>
      <c r="AA18" s="6"/>
      <c r="AB18" s="6"/>
      <c r="AC18" s="6"/>
      <c r="AD18" s="6"/>
      <c r="AE18" s="55"/>
    </row>
    <row r="19" spans="1:41">
      <c r="A19" s="5">
        <v>75</v>
      </c>
      <c r="B19" s="6">
        <v>66</v>
      </c>
      <c r="C19">
        <v>0</v>
      </c>
      <c r="D19">
        <v>0</v>
      </c>
      <c r="E19">
        <v>1</v>
      </c>
      <c r="F19">
        <v>0</v>
      </c>
      <c r="G19">
        <v>1</v>
      </c>
      <c r="H19">
        <v>1</v>
      </c>
      <c r="I19">
        <v>0</v>
      </c>
      <c r="J19">
        <v>0</v>
      </c>
      <c r="K19" s="6">
        <v>1526</v>
      </c>
      <c r="L19" s="7">
        <v>12</v>
      </c>
      <c r="M19" s="65">
        <v>0</v>
      </c>
      <c r="N19" s="6"/>
      <c r="P19" s="6"/>
      <c r="Q19" s="6"/>
      <c r="R19" s="6"/>
      <c r="S19" s="6"/>
      <c r="T19" s="6"/>
      <c r="U19" s="6"/>
      <c r="V19" s="6"/>
      <c r="W19" s="6"/>
      <c r="X19" s="6"/>
      <c r="Y19" s="6"/>
      <c r="Z19" s="6"/>
      <c r="AA19" s="6"/>
      <c r="AB19" s="6"/>
      <c r="AC19" s="6"/>
      <c r="AD19" s="6"/>
      <c r="AE19" s="55"/>
    </row>
    <row r="20" spans="1:41">
      <c r="A20" s="5">
        <v>137</v>
      </c>
      <c r="B20" s="6">
        <v>66</v>
      </c>
      <c r="C20">
        <v>1</v>
      </c>
      <c r="D20">
        <v>0</v>
      </c>
      <c r="E20">
        <v>0</v>
      </c>
      <c r="F20">
        <v>0</v>
      </c>
      <c r="G20">
        <v>0</v>
      </c>
      <c r="H20">
        <v>0</v>
      </c>
      <c r="I20">
        <v>1</v>
      </c>
      <c r="J20">
        <v>0</v>
      </c>
      <c r="K20" s="6">
        <v>766</v>
      </c>
      <c r="L20" s="7">
        <v>12</v>
      </c>
      <c r="M20" s="65">
        <v>1</v>
      </c>
      <c r="N20" s="6"/>
      <c r="P20" s="6"/>
      <c r="Q20" s="6"/>
      <c r="R20" s="6"/>
      <c r="S20" s="6"/>
      <c r="T20" s="6"/>
      <c r="U20" s="6"/>
      <c r="V20" s="6"/>
      <c r="W20" s="6"/>
      <c r="X20" s="6"/>
      <c r="Y20" s="6"/>
      <c r="Z20" s="6"/>
      <c r="AA20" s="6"/>
      <c r="AB20" s="6"/>
      <c r="AC20" s="6"/>
      <c r="AD20" s="6"/>
      <c r="AE20" s="55"/>
    </row>
    <row r="21" spans="1:41">
      <c r="A21" s="5">
        <v>213</v>
      </c>
      <c r="B21" s="6">
        <v>66</v>
      </c>
      <c r="C21">
        <v>0</v>
      </c>
      <c r="D21">
        <v>0</v>
      </c>
      <c r="E21">
        <v>1</v>
      </c>
      <c r="F21">
        <v>0</v>
      </c>
      <c r="G21">
        <v>0</v>
      </c>
      <c r="H21">
        <v>0</v>
      </c>
      <c r="I21">
        <v>0</v>
      </c>
      <c r="J21">
        <v>1</v>
      </c>
      <c r="K21" s="6">
        <v>1908</v>
      </c>
      <c r="L21" s="7">
        <v>30</v>
      </c>
      <c r="M21" s="65">
        <v>1</v>
      </c>
      <c r="N21" s="6"/>
      <c r="P21" s="6"/>
      <c r="Q21" s="6"/>
      <c r="R21" s="6"/>
      <c r="S21" s="6"/>
      <c r="T21" s="6"/>
      <c r="U21" s="6"/>
      <c r="V21" s="6"/>
      <c r="W21" s="6"/>
      <c r="X21" s="6"/>
      <c r="Y21" s="6"/>
      <c r="Z21" s="6"/>
      <c r="AA21" s="6"/>
      <c r="AB21" s="6"/>
      <c r="AC21" s="6"/>
      <c r="AD21" s="6"/>
      <c r="AE21" s="6"/>
    </row>
    <row r="22" spans="1:41">
      <c r="A22" s="5">
        <v>883</v>
      </c>
      <c r="B22" s="6">
        <v>65</v>
      </c>
      <c r="C22">
        <v>0</v>
      </c>
      <c r="D22">
        <v>0</v>
      </c>
      <c r="E22">
        <v>0</v>
      </c>
      <c r="F22">
        <v>0</v>
      </c>
      <c r="G22">
        <v>0</v>
      </c>
      <c r="H22">
        <v>0</v>
      </c>
      <c r="I22">
        <v>0</v>
      </c>
      <c r="J22">
        <v>0</v>
      </c>
      <c r="K22" s="6">
        <v>1098</v>
      </c>
      <c r="L22" s="7">
        <v>18</v>
      </c>
      <c r="M22" s="65">
        <v>0</v>
      </c>
      <c r="N22" s="6"/>
      <c r="P22" s="6"/>
      <c r="Q22" s="6"/>
      <c r="R22" s="6"/>
      <c r="S22" s="6"/>
      <c r="T22" s="6"/>
      <c r="U22" s="6"/>
      <c r="V22" s="6"/>
      <c r="W22" s="6"/>
      <c r="X22" s="6"/>
      <c r="Y22" s="6"/>
      <c r="Z22" s="6"/>
      <c r="AA22" s="6"/>
      <c r="AB22" s="6"/>
      <c r="AC22" s="6"/>
      <c r="AD22" s="6"/>
    </row>
    <row r="23" spans="1:41">
      <c r="A23" s="5">
        <v>179</v>
      </c>
      <c r="B23" s="6">
        <v>65</v>
      </c>
      <c r="C23">
        <v>0</v>
      </c>
      <c r="D23">
        <v>1</v>
      </c>
      <c r="E23">
        <v>0</v>
      </c>
      <c r="F23">
        <v>0</v>
      </c>
      <c r="G23">
        <v>0</v>
      </c>
      <c r="H23">
        <v>1</v>
      </c>
      <c r="I23">
        <v>0</v>
      </c>
      <c r="J23">
        <v>0</v>
      </c>
      <c r="K23" s="6">
        <v>571</v>
      </c>
      <c r="L23" s="7">
        <v>21</v>
      </c>
      <c r="M23" s="65">
        <v>0</v>
      </c>
      <c r="N23" s="6"/>
      <c r="P23" s="6"/>
      <c r="Q23" s="6"/>
      <c r="R23" s="6"/>
      <c r="S23" s="6"/>
      <c r="T23" s="6"/>
      <c r="U23" s="6"/>
      <c r="V23" s="6"/>
      <c r="W23" s="6"/>
      <c r="X23" s="6"/>
      <c r="Y23" s="6"/>
      <c r="Z23" s="6"/>
      <c r="AA23" s="6"/>
      <c r="AB23" s="6"/>
      <c r="AC23" s="6"/>
      <c r="AD23" s="6"/>
    </row>
    <row r="24" spans="1:41">
      <c r="A24" s="5">
        <v>807</v>
      </c>
      <c r="B24" s="6">
        <v>65</v>
      </c>
      <c r="C24">
        <v>0</v>
      </c>
      <c r="D24">
        <v>1</v>
      </c>
      <c r="E24">
        <v>0</v>
      </c>
      <c r="F24">
        <v>0</v>
      </c>
      <c r="G24">
        <v>0</v>
      </c>
      <c r="H24">
        <v>0</v>
      </c>
      <c r="I24">
        <v>0</v>
      </c>
      <c r="J24">
        <v>0</v>
      </c>
      <c r="K24" s="6">
        <v>930</v>
      </c>
      <c r="L24" s="7">
        <v>12</v>
      </c>
      <c r="M24" s="65">
        <v>0</v>
      </c>
      <c r="N24" s="6"/>
      <c r="P24" s="6"/>
      <c r="Q24" s="6"/>
      <c r="R24" s="6"/>
      <c r="S24" s="6"/>
      <c r="T24" s="6"/>
      <c r="U24" s="6"/>
      <c r="V24" s="6"/>
      <c r="W24" s="6"/>
      <c r="X24" s="6"/>
      <c r="Y24" s="6"/>
      <c r="Z24" s="6"/>
      <c r="AA24" s="6"/>
      <c r="AB24" s="6"/>
      <c r="AC24" s="6"/>
      <c r="AD24" s="6"/>
    </row>
    <row r="25" spans="1:41">
      <c r="A25" s="5">
        <v>438</v>
      </c>
      <c r="B25" s="6">
        <v>65</v>
      </c>
      <c r="C25">
        <v>0</v>
      </c>
      <c r="D25">
        <v>0</v>
      </c>
      <c r="E25">
        <v>0</v>
      </c>
      <c r="F25">
        <v>0</v>
      </c>
      <c r="G25">
        <v>0</v>
      </c>
      <c r="H25">
        <v>1</v>
      </c>
      <c r="I25">
        <v>0</v>
      </c>
      <c r="J25">
        <v>0</v>
      </c>
      <c r="K25" s="6">
        <v>3394</v>
      </c>
      <c r="L25" s="7">
        <v>42</v>
      </c>
      <c r="M25" s="65">
        <v>0</v>
      </c>
      <c r="N25" s="6"/>
      <c r="P25" s="6"/>
      <c r="Q25" s="6"/>
      <c r="R25" s="6"/>
      <c r="S25" s="6"/>
      <c r="T25" s="6"/>
      <c r="U25" s="6"/>
      <c r="V25" s="6"/>
      <c r="W25" s="6"/>
      <c r="X25" s="6"/>
      <c r="Y25" s="6"/>
      <c r="Z25" s="6"/>
      <c r="AA25" s="6"/>
      <c r="AB25" s="6"/>
      <c r="AC25" s="6"/>
      <c r="AD25" s="6"/>
      <c r="AG25" s="50"/>
      <c r="AH25" s="6"/>
      <c r="AI25" s="6"/>
      <c r="AJ25" s="6"/>
      <c r="AK25" s="6"/>
      <c r="AL25" s="6"/>
      <c r="AM25" s="6"/>
      <c r="AN25" s="6"/>
      <c r="AO25" s="6"/>
    </row>
    <row r="26" spans="1:41">
      <c r="A26" s="5">
        <v>624</v>
      </c>
      <c r="B26" s="6">
        <v>65</v>
      </c>
      <c r="C26">
        <v>0</v>
      </c>
      <c r="D26">
        <v>1</v>
      </c>
      <c r="E26">
        <v>0</v>
      </c>
      <c r="F26">
        <v>0</v>
      </c>
      <c r="G26">
        <v>1</v>
      </c>
      <c r="H26">
        <v>1</v>
      </c>
      <c r="I26">
        <v>0</v>
      </c>
      <c r="J26">
        <v>0</v>
      </c>
      <c r="K26" s="6">
        <v>2600</v>
      </c>
      <c r="L26" s="7">
        <v>18</v>
      </c>
      <c r="M26" s="65">
        <v>1</v>
      </c>
      <c r="N26" s="6"/>
      <c r="P26" s="6"/>
      <c r="Q26" s="6"/>
      <c r="R26" s="6"/>
      <c r="S26" s="6"/>
      <c r="T26" s="6"/>
      <c r="U26" s="6"/>
      <c r="V26" s="6"/>
      <c r="W26" s="6"/>
      <c r="X26" s="6"/>
      <c r="Y26" s="6"/>
      <c r="Z26" s="6"/>
      <c r="AA26" s="6"/>
      <c r="AB26" s="6"/>
      <c r="AC26" s="6"/>
      <c r="AD26" s="6"/>
      <c r="AG26" s="6"/>
      <c r="AH26" s="42"/>
      <c r="AI26" s="42"/>
      <c r="AJ26" s="42"/>
      <c r="AK26" s="42"/>
      <c r="AL26" s="6"/>
      <c r="AM26" s="42"/>
      <c r="AN26" s="61"/>
      <c r="AO26" s="60"/>
    </row>
    <row r="27" spans="1:41">
      <c r="A27" s="5">
        <v>976</v>
      </c>
      <c r="B27" s="6">
        <v>64</v>
      </c>
      <c r="C27">
        <v>0</v>
      </c>
      <c r="D27">
        <v>1</v>
      </c>
      <c r="E27">
        <v>0</v>
      </c>
      <c r="F27">
        <v>0</v>
      </c>
      <c r="G27">
        <v>0</v>
      </c>
      <c r="H27">
        <v>0</v>
      </c>
      <c r="I27">
        <v>1</v>
      </c>
      <c r="J27">
        <v>0</v>
      </c>
      <c r="K27" s="6">
        <v>753</v>
      </c>
      <c r="L27" s="7">
        <v>6</v>
      </c>
      <c r="M27" s="65">
        <v>0</v>
      </c>
      <c r="N27" s="6"/>
      <c r="P27" s="6"/>
      <c r="Q27" s="6"/>
      <c r="R27" s="6"/>
      <c r="S27" s="6"/>
      <c r="T27" s="6"/>
      <c r="U27" s="6"/>
      <c r="V27" s="6"/>
      <c r="W27" s="6"/>
      <c r="X27" s="6"/>
      <c r="Y27" s="6"/>
      <c r="Z27" s="6"/>
      <c r="AA27" s="6"/>
      <c r="AB27" s="6"/>
      <c r="AC27" s="6"/>
      <c r="AD27" s="6"/>
      <c r="AG27" s="6"/>
      <c r="AH27" s="6"/>
      <c r="AI27" s="6"/>
      <c r="AJ27" s="6"/>
      <c r="AK27" s="6"/>
      <c r="AL27" s="6"/>
      <c r="AM27" s="6"/>
      <c r="AN27" s="6"/>
      <c r="AO27" s="6"/>
    </row>
    <row r="28" spans="1:41">
      <c r="A28" s="5">
        <v>219</v>
      </c>
      <c r="B28" s="6">
        <v>64</v>
      </c>
      <c r="C28">
        <v>0</v>
      </c>
      <c r="D28">
        <v>1</v>
      </c>
      <c r="E28">
        <v>0</v>
      </c>
      <c r="F28">
        <v>0</v>
      </c>
      <c r="G28">
        <v>0</v>
      </c>
      <c r="H28">
        <v>0</v>
      </c>
      <c r="I28">
        <v>0</v>
      </c>
      <c r="J28">
        <v>0</v>
      </c>
      <c r="K28" s="6">
        <v>1364</v>
      </c>
      <c r="L28" s="7">
        <v>10</v>
      </c>
      <c r="M28" s="65">
        <v>0</v>
      </c>
      <c r="N28" s="6"/>
      <c r="P28" s="6"/>
      <c r="Q28" s="6"/>
      <c r="R28" s="6"/>
      <c r="S28" s="6"/>
      <c r="T28" s="6"/>
      <c r="U28" s="6"/>
      <c r="V28" s="6"/>
      <c r="W28" s="6"/>
      <c r="X28" s="6"/>
      <c r="Y28" s="6"/>
      <c r="Z28" s="6"/>
      <c r="AA28" s="6"/>
      <c r="AB28" s="6"/>
      <c r="AC28" s="6"/>
      <c r="AD28" s="6"/>
      <c r="AG28" s="6"/>
      <c r="AH28" s="6"/>
      <c r="AI28" s="6"/>
      <c r="AJ28" s="6"/>
      <c r="AK28" s="6"/>
      <c r="AL28" s="6"/>
      <c r="AM28" s="6"/>
      <c r="AN28" s="6"/>
      <c r="AO28" s="6"/>
    </row>
    <row r="29" spans="1:41">
      <c r="A29" s="5">
        <v>987</v>
      </c>
      <c r="B29" s="6">
        <v>64</v>
      </c>
      <c r="C29">
        <v>0</v>
      </c>
      <c r="D29">
        <v>1</v>
      </c>
      <c r="E29">
        <v>0</v>
      </c>
      <c r="F29">
        <v>0</v>
      </c>
      <c r="G29">
        <v>0</v>
      </c>
      <c r="H29">
        <v>0</v>
      </c>
      <c r="I29">
        <v>0</v>
      </c>
      <c r="J29">
        <v>0</v>
      </c>
      <c r="K29" s="6">
        <v>1409</v>
      </c>
      <c r="L29" s="7">
        <v>13</v>
      </c>
      <c r="M29" s="65">
        <v>0</v>
      </c>
      <c r="N29" s="6"/>
      <c r="P29" s="6"/>
      <c r="Q29" s="6"/>
      <c r="R29" s="6"/>
      <c r="S29" s="6"/>
      <c r="T29" s="6"/>
      <c r="U29" s="6"/>
      <c r="V29" s="6"/>
      <c r="W29" s="6"/>
      <c r="X29" s="6"/>
      <c r="Y29" s="6"/>
      <c r="Z29" s="6"/>
      <c r="AA29" s="6"/>
      <c r="AB29" s="6"/>
      <c r="AC29" s="6"/>
      <c r="AD29" s="6"/>
      <c r="AG29" s="6"/>
      <c r="AH29" s="6"/>
      <c r="AI29" s="6"/>
      <c r="AJ29" s="6"/>
      <c r="AK29" s="6"/>
      <c r="AL29" s="6"/>
      <c r="AM29" s="6"/>
      <c r="AN29" s="6"/>
      <c r="AO29" s="6"/>
    </row>
    <row r="30" spans="1:41">
      <c r="A30" s="5">
        <v>678</v>
      </c>
      <c r="B30" s="6">
        <v>64</v>
      </c>
      <c r="C30">
        <v>1</v>
      </c>
      <c r="D30">
        <v>0</v>
      </c>
      <c r="E30">
        <v>0</v>
      </c>
      <c r="F30">
        <v>1</v>
      </c>
      <c r="G30">
        <v>0</v>
      </c>
      <c r="H30">
        <v>1</v>
      </c>
      <c r="I30">
        <v>0</v>
      </c>
      <c r="J30">
        <v>0</v>
      </c>
      <c r="K30" s="6">
        <v>2384</v>
      </c>
      <c r="L30" s="7">
        <v>24</v>
      </c>
      <c r="M30" s="65">
        <v>0</v>
      </c>
      <c r="N30" s="6"/>
      <c r="P30" s="6"/>
      <c r="Q30" s="6"/>
      <c r="R30" s="6"/>
      <c r="S30" s="6"/>
      <c r="T30" s="6"/>
      <c r="U30" s="6"/>
      <c r="V30" s="6"/>
      <c r="W30" s="6"/>
      <c r="X30" s="6"/>
      <c r="Y30" s="6"/>
      <c r="Z30" s="6"/>
      <c r="AA30" s="6"/>
      <c r="AB30" s="6"/>
      <c r="AC30" s="6"/>
      <c r="AD30" s="6"/>
      <c r="AG30" s="6"/>
      <c r="AH30" s="6"/>
      <c r="AI30" s="6"/>
      <c r="AJ30" s="6"/>
      <c r="AK30" s="6"/>
      <c r="AL30" s="6"/>
      <c r="AM30" s="6"/>
      <c r="AN30" s="6"/>
      <c r="AO30" s="6"/>
    </row>
    <row r="31" spans="1:41">
      <c r="A31" s="5">
        <v>629</v>
      </c>
      <c r="B31" s="6">
        <v>64</v>
      </c>
      <c r="C31">
        <v>1</v>
      </c>
      <c r="D31">
        <v>0</v>
      </c>
      <c r="E31">
        <v>0</v>
      </c>
      <c r="F31">
        <v>0</v>
      </c>
      <c r="G31">
        <v>0</v>
      </c>
      <c r="H31">
        <v>0</v>
      </c>
      <c r="I31">
        <v>0</v>
      </c>
      <c r="J31">
        <v>0</v>
      </c>
      <c r="K31" s="6">
        <v>3832</v>
      </c>
      <c r="L31" s="7">
        <v>9</v>
      </c>
      <c r="M31" s="65">
        <v>0</v>
      </c>
      <c r="N31" s="6"/>
      <c r="P31" s="6"/>
      <c r="Q31" s="6"/>
      <c r="R31" s="6"/>
      <c r="S31" s="6"/>
      <c r="T31" s="6"/>
      <c r="U31" s="6"/>
      <c r="V31" s="6"/>
      <c r="W31" s="6"/>
      <c r="X31" s="6"/>
      <c r="Y31" s="6"/>
      <c r="Z31" s="6"/>
      <c r="AA31" s="6"/>
      <c r="AB31" s="6"/>
      <c r="AC31" s="6"/>
      <c r="AD31" s="6"/>
      <c r="AG31" s="6"/>
      <c r="AH31" s="6"/>
      <c r="AI31" s="6"/>
      <c r="AJ31" s="6"/>
      <c r="AK31" s="6"/>
      <c r="AL31" s="6"/>
      <c r="AM31" s="6"/>
      <c r="AN31" s="6"/>
      <c r="AO31" s="6"/>
    </row>
    <row r="32" spans="1:41">
      <c r="A32" s="5">
        <v>123</v>
      </c>
      <c r="B32" s="6">
        <v>63</v>
      </c>
      <c r="C32">
        <v>0</v>
      </c>
      <c r="D32">
        <v>1</v>
      </c>
      <c r="E32">
        <v>0</v>
      </c>
      <c r="F32">
        <v>0</v>
      </c>
      <c r="G32">
        <v>1</v>
      </c>
      <c r="H32">
        <v>0</v>
      </c>
      <c r="I32">
        <v>0</v>
      </c>
      <c r="J32">
        <v>1</v>
      </c>
      <c r="K32" s="6">
        <v>781</v>
      </c>
      <c r="L32" s="7">
        <v>10</v>
      </c>
      <c r="M32" s="65">
        <v>0</v>
      </c>
      <c r="N32" s="6"/>
      <c r="P32" s="6"/>
      <c r="Q32" s="6"/>
      <c r="R32" s="6"/>
      <c r="S32" s="6"/>
      <c r="T32" s="6"/>
      <c r="U32" s="6"/>
      <c r="V32" s="6"/>
      <c r="W32" s="6"/>
      <c r="X32" s="6"/>
      <c r="Y32" s="6"/>
      <c r="Z32" s="6"/>
      <c r="AA32" s="6"/>
      <c r="AB32" s="6"/>
      <c r="AC32" s="6"/>
      <c r="AD32" s="6"/>
      <c r="AG32" s="6"/>
      <c r="AH32" s="6"/>
      <c r="AI32" s="6"/>
      <c r="AJ32" s="6"/>
      <c r="AK32" s="6"/>
      <c r="AL32" s="6"/>
      <c r="AM32" s="6"/>
      <c r="AN32" s="6"/>
      <c r="AO32" s="6"/>
    </row>
    <row r="33" spans="1:41">
      <c r="A33" s="5">
        <v>283</v>
      </c>
      <c r="B33" s="6">
        <v>63</v>
      </c>
      <c r="C33">
        <v>0</v>
      </c>
      <c r="D33">
        <v>1</v>
      </c>
      <c r="E33">
        <v>0</v>
      </c>
      <c r="F33">
        <v>0</v>
      </c>
      <c r="G33">
        <v>0</v>
      </c>
      <c r="H33">
        <v>0</v>
      </c>
      <c r="I33">
        <v>0</v>
      </c>
      <c r="J33">
        <v>0</v>
      </c>
      <c r="K33" s="6">
        <v>1520</v>
      </c>
      <c r="L33" s="7">
        <v>15</v>
      </c>
      <c r="M33" s="65">
        <v>0</v>
      </c>
      <c r="N33" s="6"/>
      <c r="P33" s="6"/>
      <c r="Q33" s="6"/>
      <c r="R33" s="6"/>
      <c r="S33" s="6"/>
      <c r="T33" s="6"/>
      <c r="U33" s="6"/>
      <c r="V33" s="6"/>
      <c r="W33" s="6"/>
      <c r="X33" s="6"/>
      <c r="Y33" s="6"/>
      <c r="Z33" s="6"/>
      <c r="AA33" s="6"/>
      <c r="AB33" s="6"/>
      <c r="AC33" s="6"/>
      <c r="AD33" s="6"/>
      <c r="AG33" s="6"/>
      <c r="AH33" s="41"/>
      <c r="AI33" s="41"/>
      <c r="AJ33" s="41"/>
      <c r="AK33" s="41"/>
      <c r="AL33" s="41"/>
      <c r="AM33" s="41"/>
      <c r="AN33" s="6"/>
      <c r="AO33" s="6"/>
    </row>
    <row r="34" spans="1:41">
      <c r="A34" s="5">
        <v>769</v>
      </c>
      <c r="B34" s="6">
        <v>63</v>
      </c>
      <c r="C34">
        <v>1</v>
      </c>
      <c r="D34">
        <v>0</v>
      </c>
      <c r="E34">
        <v>0</v>
      </c>
      <c r="F34">
        <v>0</v>
      </c>
      <c r="G34">
        <v>0</v>
      </c>
      <c r="H34">
        <v>0</v>
      </c>
      <c r="I34">
        <v>0</v>
      </c>
      <c r="J34">
        <v>0</v>
      </c>
      <c r="K34" s="6">
        <v>1655</v>
      </c>
      <c r="L34" s="7">
        <v>12</v>
      </c>
      <c r="M34" s="65">
        <v>0</v>
      </c>
      <c r="N34" s="6"/>
      <c r="P34" s="6"/>
      <c r="Q34" s="6"/>
      <c r="R34" s="6"/>
      <c r="S34" s="6"/>
      <c r="T34" s="6"/>
      <c r="U34" s="6"/>
      <c r="V34" s="6"/>
      <c r="W34" s="6"/>
      <c r="X34" s="6"/>
      <c r="Y34" s="6"/>
      <c r="Z34" s="6"/>
      <c r="AA34" s="6"/>
      <c r="AB34" s="6"/>
      <c r="AC34" s="6"/>
      <c r="AD34" s="6"/>
    </row>
    <row r="35" spans="1:41">
      <c r="A35" s="5">
        <v>465</v>
      </c>
      <c r="B35" s="6">
        <v>63</v>
      </c>
      <c r="C35">
        <v>0</v>
      </c>
      <c r="D35">
        <v>1</v>
      </c>
      <c r="E35">
        <v>0</v>
      </c>
      <c r="F35">
        <v>0</v>
      </c>
      <c r="G35">
        <v>0</v>
      </c>
      <c r="H35">
        <v>1</v>
      </c>
      <c r="I35">
        <v>0</v>
      </c>
      <c r="J35">
        <v>0</v>
      </c>
      <c r="K35" s="6">
        <v>2924</v>
      </c>
      <c r="L35" s="7">
        <v>24</v>
      </c>
      <c r="M35" s="65">
        <v>0</v>
      </c>
      <c r="N35" s="6"/>
      <c r="P35" s="6"/>
      <c r="Q35" s="6"/>
      <c r="R35" s="6"/>
      <c r="S35" s="6"/>
      <c r="T35" s="6"/>
      <c r="U35" s="6"/>
      <c r="V35" s="6"/>
      <c r="W35" s="6"/>
      <c r="X35" s="6"/>
      <c r="Y35" s="6"/>
      <c r="Z35" s="6"/>
      <c r="AA35" s="6"/>
      <c r="AB35" s="6"/>
      <c r="AC35" s="6"/>
      <c r="AD35" s="6"/>
    </row>
    <row r="36" spans="1:41">
      <c r="A36" s="5">
        <v>838</v>
      </c>
      <c r="B36" s="6">
        <v>63</v>
      </c>
      <c r="C36">
        <v>0</v>
      </c>
      <c r="D36">
        <v>1</v>
      </c>
      <c r="E36">
        <v>0</v>
      </c>
      <c r="F36">
        <v>0</v>
      </c>
      <c r="G36">
        <v>0</v>
      </c>
      <c r="H36">
        <v>1</v>
      </c>
      <c r="I36">
        <v>0</v>
      </c>
      <c r="J36">
        <v>0</v>
      </c>
      <c r="K36" s="6">
        <v>2957</v>
      </c>
      <c r="L36" s="7">
        <v>24</v>
      </c>
      <c r="M36" s="65">
        <v>0</v>
      </c>
      <c r="N36" s="6"/>
      <c r="P36" s="6"/>
      <c r="Q36" s="6"/>
      <c r="R36" s="6"/>
      <c r="S36" s="6"/>
      <c r="T36" s="6"/>
      <c r="U36" s="6"/>
      <c r="V36" s="6"/>
      <c r="W36" s="6"/>
      <c r="X36" s="6"/>
      <c r="Y36" s="6"/>
      <c r="Z36" s="6"/>
      <c r="AA36" s="6"/>
      <c r="AB36" s="6"/>
      <c r="AC36" s="6"/>
      <c r="AD36" s="6"/>
    </row>
    <row r="37" spans="1:41">
      <c r="A37" s="5">
        <v>715</v>
      </c>
      <c r="B37" s="6">
        <v>63</v>
      </c>
      <c r="C37">
        <v>0</v>
      </c>
      <c r="D37">
        <v>1</v>
      </c>
      <c r="E37">
        <v>0</v>
      </c>
      <c r="F37">
        <v>0</v>
      </c>
      <c r="G37">
        <v>0</v>
      </c>
      <c r="H37">
        <v>0</v>
      </c>
      <c r="I37">
        <v>0</v>
      </c>
      <c r="J37">
        <v>0</v>
      </c>
      <c r="K37" s="6">
        <v>7596</v>
      </c>
      <c r="L37" s="7">
        <v>30</v>
      </c>
      <c r="M37" s="65">
        <v>0</v>
      </c>
      <c r="N37" s="6"/>
      <c r="P37" s="6"/>
      <c r="Q37" s="6"/>
      <c r="R37" s="6"/>
      <c r="S37" s="6"/>
      <c r="T37" s="6"/>
      <c r="U37" s="6"/>
      <c r="V37" s="6"/>
      <c r="W37" s="6"/>
      <c r="X37" s="6"/>
      <c r="Y37" s="6"/>
      <c r="Z37" s="6"/>
      <c r="AA37" s="6"/>
      <c r="AB37" s="6"/>
      <c r="AC37" s="6"/>
      <c r="AD37" s="6"/>
    </row>
    <row r="38" spans="1:41">
      <c r="A38" s="5">
        <v>373</v>
      </c>
      <c r="B38" s="6">
        <v>63</v>
      </c>
      <c r="C38">
        <v>0</v>
      </c>
      <c r="D38">
        <v>0</v>
      </c>
      <c r="E38">
        <v>1</v>
      </c>
      <c r="F38">
        <v>0</v>
      </c>
      <c r="G38">
        <v>1</v>
      </c>
      <c r="H38">
        <v>0</v>
      </c>
      <c r="I38">
        <v>0</v>
      </c>
      <c r="J38">
        <v>0</v>
      </c>
      <c r="K38" s="6">
        <v>13756</v>
      </c>
      <c r="L38" s="7">
        <v>60</v>
      </c>
      <c r="M38" s="65">
        <v>0</v>
      </c>
      <c r="N38" s="6"/>
      <c r="P38" s="6"/>
      <c r="Q38" s="6"/>
      <c r="R38" s="6"/>
      <c r="S38" s="6"/>
      <c r="T38" s="6"/>
      <c r="U38" s="6"/>
      <c r="V38" s="6"/>
      <c r="W38" s="6"/>
      <c r="X38" s="6"/>
      <c r="Y38" s="6"/>
      <c r="Z38" s="6"/>
      <c r="AA38" s="6"/>
      <c r="AB38" s="6"/>
      <c r="AC38" s="6"/>
      <c r="AD38" s="6"/>
    </row>
    <row r="39" spans="1:41">
      <c r="A39" s="5">
        <v>29</v>
      </c>
      <c r="B39" s="6">
        <v>63</v>
      </c>
      <c r="C39">
        <v>0</v>
      </c>
      <c r="D39">
        <v>1</v>
      </c>
      <c r="E39">
        <v>0</v>
      </c>
      <c r="F39">
        <v>0</v>
      </c>
      <c r="G39">
        <v>0</v>
      </c>
      <c r="H39">
        <v>1</v>
      </c>
      <c r="I39">
        <v>0</v>
      </c>
      <c r="J39">
        <v>0</v>
      </c>
      <c r="K39" s="6">
        <v>6836</v>
      </c>
      <c r="L39" s="7">
        <v>60</v>
      </c>
      <c r="M39" s="65">
        <v>1</v>
      </c>
      <c r="N39" s="6"/>
      <c r="P39" s="6"/>
      <c r="Q39" s="6"/>
      <c r="R39" s="6"/>
      <c r="S39" s="6"/>
      <c r="T39" s="6"/>
      <c r="U39" s="6"/>
      <c r="V39" s="6"/>
      <c r="W39" s="6"/>
      <c r="X39" s="6"/>
      <c r="Y39" s="6"/>
      <c r="Z39" s="6"/>
      <c r="AA39" s="6"/>
      <c r="AB39" s="6"/>
      <c r="AC39" s="6"/>
      <c r="AD39" s="6"/>
    </row>
    <row r="40" spans="1:41">
      <c r="A40" s="5">
        <v>487</v>
      </c>
      <c r="B40" s="6">
        <v>62</v>
      </c>
      <c r="C40">
        <v>0</v>
      </c>
      <c r="D40">
        <v>1</v>
      </c>
      <c r="E40">
        <v>0</v>
      </c>
      <c r="F40">
        <v>0</v>
      </c>
      <c r="G40">
        <v>1</v>
      </c>
      <c r="H40">
        <v>0</v>
      </c>
      <c r="I40">
        <v>0</v>
      </c>
      <c r="J40">
        <v>0</v>
      </c>
      <c r="K40" s="6">
        <v>3757</v>
      </c>
      <c r="L40" s="7">
        <v>24</v>
      </c>
      <c r="M40" s="65">
        <v>0</v>
      </c>
      <c r="N40" s="6"/>
      <c r="P40" s="6"/>
      <c r="Q40" s="6"/>
      <c r="R40" s="6"/>
      <c r="S40" s="6"/>
      <c r="T40" s="6"/>
      <c r="U40" s="6"/>
      <c r="V40" s="6"/>
      <c r="W40" s="6"/>
      <c r="X40" s="6"/>
      <c r="Y40" s="6"/>
      <c r="Z40" s="6"/>
      <c r="AA40" s="6"/>
      <c r="AB40" s="6"/>
      <c r="AC40" s="6"/>
      <c r="AD40" s="6"/>
    </row>
    <row r="41" spans="1:41">
      <c r="A41" s="5">
        <v>816</v>
      </c>
      <c r="B41" s="6">
        <v>62</v>
      </c>
      <c r="C41">
        <v>0</v>
      </c>
      <c r="D41">
        <v>1</v>
      </c>
      <c r="E41">
        <v>0</v>
      </c>
      <c r="F41">
        <v>0</v>
      </c>
      <c r="G41">
        <v>0</v>
      </c>
      <c r="H41">
        <v>0</v>
      </c>
      <c r="I41">
        <v>0</v>
      </c>
      <c r="J41">
        <v>0</v>
      </c>
      <c r="K41" s="6">
        <v>1338</v>
      </c>
      <c r="L41" s="7">
        <v>6</v>
      </c>
      <c r="M41" s="65">
        <v>0</v>
      </c>
      <c r="N41" s="6"/>
      <c r="P41" s="6"/>
      <c r="Q41" s="6"/>
      <c r="R41" s="6"/>
      <c r="S41" s="6"/>
      <c r="T41" s="6"/>
      <c r="U41" s="6"/>
      <c r="V41" s="6"/>
      <c r="W41" s="6"/>
      <c r="X41" s="6"/>
      <c r="Y41" s="6"/>
      <c r="Z41" s="6"/>
      <c r="AA41" s="6"/>
      <c r="AB41" s="6"/>
      <c r="AC41" s="6"/>
      <c r="AD41" s="6"/>
    </row>
    <row r="42" spans="1:41">
      <c r="A42" s="5">
        <v>96</v>
      </c>
      <c r="B42" s="6">
        <v>61</v>
      </c>
      <c r="C42">
        <v>0</v>
      </c>
      <c r="D42">
        <v>1</v>
      </c>
      <c r="E42">
        <v>0</v>
      </c>
      <c r="F42">
        <v>0</v>
      </c>
      <c r="G42">
        <v>0</v>
      </c>
      <c r="H42">
        <v>0</v>
      </c>
      <c r="I42">
        <v>0</v>
      </c>
      <c r="J42">
        <v>0</v>
      </c>
      <c r="K42" s="6">
        <v>2012</v>
      </c>
      <c r="L42" s="7">
        <v>12</v>
      </c>
      <c r="M42" s="65">
        <v>0</v>
      </c>
      <c r="N42" s="6"/>
      <c r="P42" s="6"/>
      <c r="Q42" s="6"/>
      <c r="R42" s="6"/>
      <c r="S42" s="6"/>
      <c r="T42" s="6"/>
      <c r="U42" s="6"/>
      <c r="V42" s="6"/>
      <c r="W42" s="6"/>
      <c r="X42" s="6"/>
      <c r="Y42" s="6"/>
      <c r="Z42" s="6"/>
      <c r="AA42" s="6"/>
      <c r="AB42" s="6"/>
      <c r="AC42" s="6"/>
      <c r="AD42" s="6"/>
    </row>
    <row r="43" spans="1:41">
      <c r="A43" s="5">
        <v>360</v>
      </c>
      <c r="B43" s="6">
        <v>61</v>
      </c>
      <c r="C43">
        <v>0</v>
      </c>
      <c r="D43">
        <v>1</v>
      </c>
      <c r="E43">
        <v>0</v>
      </c>
      <c r="F43">
        <v>0</v>
      </c>
      <c r="G43">
        <v>1</v>
      </c>
      <c r="H43">
        <v>0</v>
      </c>
      <c r="I43">
        <v>1</v>
      </c>
      <c r="J43">
        <v>0</v>
      </c>
      <c r="K43" s="6">
        <v>1239</v>
      </c>
      <c r="L43" s="7">
        <v>18</v>
      </c>
      <c r="M43" s="65">
        <v>0</v>
      </c>
      <c r="N43" s="6"/>
      <c r="P43" s="6"/>
      <c r="Q43" s="6"/>
      <c r="R43" s="6"/>
      <c r="S43" s="6"/>
      <c r="T43" s="6"/>
      <c r="U43" s="6"/>
      <c r="V43" s="6"/>
      <c r="W43" s="6"/>
      <c r="X43" s="6"/>
      <c r="Y43" s="6"/>
      <c r="Z43" s="6"/>
      <c r="AA43" s="6"/>
      <c r="AB43" s="6"/>
      <c r="AC43" s="6"/>
      <c r="AD43" s="6"/>
    </row>
    <row r="44" spans="1:41">
      <c r="A44" s="5">
        <v>544</v>
      </c>
      <c r="B44" s="6">
        <v>61</v>
      </c>
      <c r="C44">
        <v>1</v>
      </c>
      <c r="D44">
        <v>0</v>
      </c>
      <c r="E44">
        <v>0</v>
      </c>
      <c r="F44">
        <v>0</v>
      </c>
      <c r="G44">
        <v>0</v>
      </c>
      <c r="H44">
        <v>0</v>
      </c>
      <c r="I44">
        <v>0</v>
      </c>
      <c r="J44">
        <v>0</v>
      </c>
      <c r="K44" s="6">
        <v>1255</v>
      </c>
      <c r="L44" s="7">
        <v>12</v>
      </c>
      <c r="M44" s="65">
        <v>0</v>
      </c>
      <c r="N44" s="6"/>
      <c r="P44" s="6"/>
      <c r="Q44" s="6"/>
      <c r="R44" s="6"/>
      <c r="S44" s="6"/>
      <c r="T44" s="6"/>
      <c r="U44" s="6"/>
      <c r="V44" s="6"/>
      <c r="W44" s="6"/>
      <c r="X44" s="6"/>
      <c r="Y44" s="6"/>
      <c r="Z44" s="6"/>
      <c r="AA44" s="6"/>
      <c r="AB44" s="6"/>
      <c r="AC44" s="6"/>
      <c r="AD44" s="6"/>
    </row>
    <row r="45" spans="1:41">
      <c r="A45" s="5">
        <v>8</v>
      </c>
      <c r="B45" s="6">
        <v>61</v>
      </c>
      <c r="C45">
        <v>1</v>
      </c>
      <c r="D45">
        <v>0</v>
      </c>
      <c r="E45">
        <v>0</v>
      </c>
      <c r="F45">
        <v>0</v>
      </c>
      <c r="G45">
        <v>0</v>
      </c>
      <c r="H45">
        <v>0</v>
      </c>
      <c r="I45">
        <v>0</v>
      </c>
      <c r="J45">
        <v>0</v>
      </c>
      <c r="K45" s="6">
        <v>3059</v>
      </c>
      <c r="L45" s="7">
        <v>12</v>
      </c>
      <c r="M45" s="65">
        <v>0</v>
      </c>
      <c r="N45" s="6"/>
      <c r="P45" s="6"/>
      <c r="Q45" s="6"/>
      <c r="R45" s="6"/>
      <c r="S45" s="6"/>
      <c r="T45" s="6"/>
      <c r="U45" s="6"/>
      <c r="V45" s="6"/>
      <c r="W45" s="6"/>
      <c r="X45" s="6"/>
      <c r="Y45" s="6"/>
      <c r="Z45" s="6"/>
      <c r="AA45" s="6"/>
      <c r="AB45" s="6"/>
      <c r="AC45" s="6"/>
      <c r="AD45" s="6"/>
    </row>
    <row r="46" spans="1:41">
      <c r="A46" s="5">
        <v>449</v>
      </c>
      <c r="B46" s="6">
        <v>61</v>
      </c>
      <c r="C46">
        <v>0</v>
      </c>
      <c r="D46">
        <v>1</v>
      </c>
      <c r="E46">
        <v>0</v>
      </c>
      <c r="F46">
        <v>0</v>
      </c>
      <c r="G46">
        <v>0</v>
      </c>
      <c r="H46">
        <v>0</v>
      </c>
      <c r="I46">
        <v>1</v>
      </c>
      <c r="J46">
        <v>0</v>
      </c>
      <c r="K46" s="6">
        <v>1512</v>
      </c>
      <c r="L46" s="7">
        <v>15</v>
      </c>
      <c r="M46" s="65">
        <v>1</v>
      </c>
      <c r="N46" s="6"/>
      <c r="P46" s="6"/>
      <c r="Q46" s="6"/>
      <c r="R46" s="6"/>
      <c r="S46" s="6"/>
      <c r="T46" s="6"/>
      <c r="U46" s="6"/>
      <c r="V46" s="6"/>
      <c r="W46" s="6"/>
      <c r="X46" s="6"/>
      <c r="Y46" s="6"/>
      <c r="Z46" s="6"/>
      <c r="AA46" s="6"/>
      <c r="AB46" s="6"/>
      <c r="AC46" s="6"/>
      <c r="AD46" s="6"/>
    </row>
    <row r="47" spans="1:41">
      <c r="A47" s="5">
        <v>62</v>
      </c>
      <c r="B47" s="6">
        <v>61</v>
      </c>
      <c r="C47">
        <v>0</v>
      </c>
      <c r="D47">
        <v>0</v>
      </c>
      <c r="E47">
        <v>1</v>
      </c>
      <c r="F47">
        <v>0</v>
      </c>
      <c r="G47">
        <v>1</v>
      </c>
      <c r="H47">
        <v>0</v>
      </c>
      <c r="I47">
        <v>1</v>
      </c>
      <c r="J47">
        <v>0</v>
      </c>
      <c r="K47" s="6">
        <v>1953</v>
      </c>
      <c r="L47" s="7">
        <v>36</v>
      </c>
      <c r="M47" s="65">
        <v>1</v>
      </c>
      <c r="N47" s="6"/>
      <c r="P47" s="6"/>
      <c r="Q47" s="6"/>
      <c r="R47" s="6"/>
      <c r="S47" s="6"/>
      <c r="T47" s="6"/>
      <c r="U47" s="6"/>
      <c r="V47" s="6"/>
      <c r="W47" s="6"/>
      <c r="X47" s="6"/>
      <c r="Y47" s="6"/>
      <c r="Z47" s="6"/>
      <c r="AA47" s="6"/>
      <c r="AB47" s="6"/>
      <c r="AC47" s="6"/>
      <c r="AD47" s="6"/>
    </row>
    <row r="48" spans="1:41">
      <c r="A48" s="8">
        <v>237</v>
      </c>
      <c r="B48" s="9">
        <v>61</v>
      </c>
      <c r="C48" s="9">
        <v>1</v>
      </c>
      <c r="D48" s="9">
        <v>0</v>
      </c>
      <c r="E48" s="9">
        <v>0</v>
      </c>
      <c r="F48" s="9">
        <v>1</v>
      </c>
      <c r="G48" s="9">
        <v>0</v>
      </c>
      <c r="H48" s="9">
        <v>0</v>
      </c>
      <c r="I48" s="9">
        <v>1</v>
      </c>
      <c r="J48" s="9">
        <v>0</v>
      </c>
      <c r="K48" s="9">
        <v>2767</v>
      </c>
      <c r="L48" s="10">
        <v>21</v>
      </c>
      <c r="M48" s="67">
        <v>1</v>
      </c>
      <c r="N48" s="6"/>
      <c r="P48" s="6"/>
      <c r="Q48" s="6"/>
      <c r="R48" s="6"/>
      <c r="S48" s="6"/>
      <c r="T48" s="6"/>
      <c r="U48" s="6"/>
      <c r="V48" s="6"/>
      <c r="W48" s="6"/>
      <c r="X48" s="6"/>
      <c r="Y48" s="6"/>
      <c r="Z48" s="6"/>
      <c r="AA48" s="6"/>
      <c r="AB48" s="6"/>
      <c r="AC48" s="6"/>
      <c r="AD48" s="6"/>
    </row>
    <row r="49" spans="2:29">
      <c r="B49" s="6"/>
      <c r="C49" s="6"/>
      <c r="D49" s="6"/>
      <c r="E49" s="6"/>
      <c r="F49" s="6"/>
      <c r="G49" s="6"/>
      <c r="H49" s="6"/>
      <c r="I49" s="6"/>
      <c r="J49" s="6"/>
      <c r="K49" s="6"/>
      <c r="L49" s="6"/>
      <c r="M49" s="6"/>
      <c r="O49" s="6"/>
      <c r="P49" s="6"/>
      <c r="Q49" s="6"/>
      <c r="R49" s="6"/>
      <c r="S49" s="6"/>
      <c r="T49" s="6"/>
      <c r="U49" s="6"/>
      <c r="V49" s="6"/>
      <c r="W49" s="6"/>
      <c r="X49" s="6"/>
      <c r="Y49" s="6"/>
      <c r="Z49" s="6"/>
      <c r="AA49" s="6"/>
      <c r="AB49" s="6"/>
      <c r="AC49" s="6"/>
    </row>
    <row r="50" spans="2:29">
      <c r="B50" s="6"/>
      <c r="C50" s="6"/>
      <c r="D50" s="6"/>
      <c r="E50" s="6"/>
      <c r="F50" s="6"/>
      <c r="G50" s="6"/>
      <c r="H50" s="6"/>
      <c r="I50" s="6"/>
      <c r="J50" s="6"/>
      <c r="K50" s="6"/>
      <c r="L50" s="6"/>
      <c r="M50" s="6"/>
      <c r="O50" s="6"/>
      <c r="P50" s="6"/>
      <c r="Q50" s="6"/>
      <c r="R50" s="6"/>
      <c r="S50" s="6"/>
      <c r="T50" s="6"/>
      <c r="U50" s="6"/>
      <c r="V50" s="6"/>
      <c r="W50" s="6"/>
      <c r="X50" s="6"/>
      <c r="Y50" s="6"/>
      <c r="Z50" s="6"/>
      <c r="AA50" s="6"/>
      <c r="AB50" s="6"/>
      <c r="AC50" s="6"/>
    </row>
    <row r="51" spans="2:29">
      <c r="O51" s="6"/>
      <c r="P51" s="6"/>
      <c r="Q51" s="6"/>
      <c r="R51" s="6"/>
      <c r="S51" s="6"/>
      <c r="T51" s="6"/>
      <c r="U51" s="6"/>
      <c r="V51" s="6"/>
      <c r="W51" s="6"/>
      <c r="X51" s="6"/>
      <c r="Y51" s="6"/>
      <c r="Z51" s="6"/>
      <c r="AA51" s="6"/>
      <c r="AB51" s="6"/>
      <c r="AC51" s="6"/>
    </row>
    <row r="52" spans="2:29">
      <c r="O52" s="6"/>
      <c r="P52" s="6"/>
      <c r="Q52" s="6"/>
      <c r="R52" s="6"/>
      <c r="S52" s="6"/>
      <c r="T52" s="6"/>
      <c r="U52" s="6"/>
      <c r="V52" s="6"/>
      <c r="W52" s="6"/>
      <c r="X52" s="6"/>
      <c r="Y52" s="6"/>
      <c r="Z52" s="6"/>
      <c r="AA52" s="6"/>
      <c r="AB52" s="6"/>
      <c r="AC52" s="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61A0E-1A34-DD4A-AC51-1417AF52EC44}">
  <dimension ref="A1:M18"/>
  <sheetViews>
    <sheetView workbookViewId="0">
      <selection activeCell="J29" sqref="J29"/>
    </sheetView>
  </sheetViews>
  <sheetFormatPr baseColWidth="10" defaultRowHeight="15"/>
  <sheetData>
    <row r="1" spans="1:13">
      <c r="A1" t="s">
        <v>104</v>
      </c>
      <c r="M1" t="s">
        <v>103</v>
      </c>
    </row>
    <row r="2" spans="1:13">
      <c r="A2" t="s">
        <v>0</v>
      </c>
      <c r="B2" s="15" t="s">
        <v>1</v>
      </c>
      <c r="C2" s="15" t="s">
        <v>52</v>
      </c>
      <c r="D2" s="15" t="s">
        <v>53</v>
      </c>
      <c r="E2" s="15" t="s">
        <v>54</v>
      </c>
      <c r="F2" s="15" t="s">
        <v>25</v>
      </c>
      <c r="G2" s="15" t="s">
        <v>21</v>
      </c>
      <c r="H2" s="62" t="s">
        <v>14</v>
      </c>
      <c r="I2" s="62" t="s">
        <v>18</v>
      </c>
      <c r="J2" s="15" t="s">
        <v>26</v>
      </c>
      <c r="K2" t="s">
        <v>7</v>
      </c>
      <c r="L2" s="15" t="s">
        <v>8</v>
      </c>
      <c r="M2" t="s">
        <v>102</v>
      </c>
    </row>
    <row r="3" spans="1:13">
      <c r="A3" s="1">
        <v>167</v>
      </c>
      <c r="B3" s="2">
        <v>20</v>
      </c>
      <c r="C3" s="2">
        <v>0</v>
      </c>
      <c r="D3" s="2">
        <v>1</v>
      </c>
      <c r="E3" s="2">
        <v>0</v>
      </c>
      <c r="F3" s="2">
        <v>1</v>
      </c>
      <c r="G3" s="2">
        <v>0</v>
      </c>
      <c r="H3" s="2">
        <v>0</v>
      </c>
      <c r="I3" s="2">
        <v>1</v>
      </c>
      <c r="J3" s="2">
        <v>0</v>
      </c>
      <c r="K3" s="2">
        <v>1577</v>
      </c>
      <c r="L3" s="2">
        <v>11</v>
      </c>
      <c r="M3" s="56">
        <v>0</v>
      </c>
    </row>
    <row r="4" spans="1:13">
      <c r="A4" s="5">
        <v>410</v>
      </c>
      <c r="B4" s="6">
        <v>20</v>
      </c>
      <c r="C4" s="14">
        <v>0</v>
      </c>
      <c r="D4" s="14">
        <v>1</v>
      </c>
      <c r="E4" s="14">
        <v>0</v>
      </c>
      <c r="F4" s="14">
        <v>1</v>
      </c>
      <c r="G4" s="14">
        <v>0</v>
      </c>
      <c r="H4" s="14">
        <v>0</v>
      </c>
      <c r="I4" s="14">
        <v>1</v>
      </c>
      <c r="J4" s="14">
        <v>0</v>
      </c>
      <c r="K4" s="6">
        <v>1967</v>
      </c>
      <c r="L4" s="6">
        <v>24</v>
      </c>
      <c r="M4" s="57">
        <v>0</v>
      </c>
    </row>
    <row r="5" spans="1:13">
      <c r="A5" s="5">
        <v>865</v>
      </c>
      <c r="B5" s="6">
        <v>20</v>
      </c>
      <c r="C5" s="14">
        <v>0</v>
      </c>
      <c r="D5" s="14">
        <v>1</v>
      </c>
      <c r="E5" s="14">
        <v>0</v>
      </c>
      <c r="F5" s="14">
        <v>0</v>
      </c>
      <c r="G5" s="14">
        <v>1</v>
      </c>
      <c r="H5" s="14">
        <v>0</v>
      </c>
      <c r="I5" s="14">
        <v>0</v>
      </c>
      <c r="J5" s="14">
        <v>0</v>
      </c>
      <c r="K5" s="6">
        <v>2221</v>
      </c>
      <c r="L5" s="6">
        <v>15</v>
      </c>
      <c r="M5" s="57">
        <v>0</v>
      </c>
    </row>
    <row r="6" spans="1:13">
      <c r="A6" s="5">
        <v>420</v>
      </c>
      <c r="B6" s="6">
        <v>20</v>
      </c>
      <c r="C6" s="14">
        <v>0</v>
      </c>
      <c r="D6" s="14">
        <v>1</v>
      </c>
      <c r="E6" s="14">
        <v>0</v>
      </c>
      <c r="F6" s="14">
        <v>0</v>
      </c>
      <c r="G6" s="14">
        <v>1</v>
      </c>
      <c r="H6" s="14">
        <v>0</v>
      </c>
      <c r="I6" s="14">
        <v>0</v>
      </c>
      <c r="J6" s="14">
        <v>0</v>
      </c>
      <c r="K6" s="6">
        <v>3186</v>
      </c>
      <c r="L6" s="6">
        <v>15</v>
      </c>
      <c r="M6" s="58">
        <v>0</v>
      </c>
    </row>
    <row r="7" spans="1:13">
      <c r="A7" s="5">
        <v>296</v>
      </c>
      <c r="B7" s="6">
        <v>20</v>
      </c>
      <c r="C7" s="14">
        <v>0</v>
      </c>
      <c r="D7" s="14">
        <v>1</v>
      </c>
      <c r="E7" s="14">
        <v>0</v>
      </c>
      <c r="F7" s="14">
        <v>0</v>
      </c>
      <c r="G7" s="14">
        <v>1</v>
      </c>
      <c r="H7" s="14">
        <v>0</v>
      </c>
      <c r="I7" s="14">
        <v>0</v>
      </c>
      <c r="J7" s="14">
        <v>0</v>
      </c>
      <c r="K7" s="6">
        <v>4675</v>
      </c>
      <c r="L7" s="6">
        <v>12</v>
      </c>
      <c r="M7" s="58">
        <v>0</v>
      </c>
    </row>
    <row r="8" spans="1:13">
      <c r="A8" s="5">
        <v>155</v>
      </c>
      <c r="B8" s="6">
        <v>20</v>
      </c>
      <c r="C8" s="14">
        <v>0</v>
      </c>
      <c r="D8" s="14">
        <v>1</v>
      </c>
      <c r="E8" s="14">
        <v>0</v>
      </c>
      <c r="F8" s="14">
        <v>0</v>
      </c>
      <c r="G8" s="14">
        <v>1</v>
      </c>
      <c r="H8" s="14">
        <v>1</v>
      </c>
      <c r="I8" s="14">
        <v>0</v>
      </c>
      <c r="J8" s="14">
        <v>0</v>
      </c>
      <c r="K8" s="6">
        <v>1282</v>
      </c>
      <c r="L8" s="6">
        <v>12</v>
      </c>
      <c r="M8" s="58">
        <v>1</v>
      </c>
    </row>
    <row r="9" spans="1:13">
      <c r="A9" s="5">
        <v>585</v>
      </c>
      <c r="B9" s="6">
        <v>20</v>
      </c>
      <c r="C9" s="14">
        <v>0</v>
      </c>
      <c r="D9" s="14">
        <v>1</v>
      </c>
      <c r="E9" s="14">
        <v>0</v>
      </c>
      <c r="F9" s="14">
        <v>0</v>
      </c>
      <c r="G9" s="14">
        <v>1</v>
      </c>
      <c r="H9" s="14">
        <v>1</v>
      </c>
      <c r="I9" s="14">
        <v>0</v>
      </c>
      <c r="J9" s="14">
        <v>0</v>
      </c>
      <c r="K9" s="6">
        <v>2039</v>
      </c>
      <c r="L9" s="6">
        <v>18</v>
      </c>
      <c r="M9" s="58">
        <v>1</v>
      </c>
    </row>
    <row r="10" spans="1:13">
      <c r="A10" s="5">
        <v>593</v>
      </c>
      <c r="B10" s="6">
        <v>20</v>
      </c>
      <c r="C10" s="14">
        <v>1</v>
      </c>
      <c r="D10" s="14">
        <v>0</v>
      </c>
      <c r="E10" s="14">
        <v>0</v>
      </c>
      <c r="F10" s="14">
        <v>0</v>
      </c>
      <c r="G10" s="14">
        <v>1</v>
      </c>
      <c r="H10" s="14">
        <v>0</v>
      </c>
      <c r="I10" s="14">
        <v>1</v>
      </c>
      <c r="J10" s="14">
        <v>0</v>
      </c>
      <c r="K10" s="6">
        <v>2718</v>
      </c>
      <c r="L10" s="6">
        <v>24</v>
      </c>
      <c r="M10" s="58">
        <v>1</v>
      </c>
    </row>
    <row r="11" spans="1:13">
      <c r="A11" s="5">
        <v>513</v>
      </c>
      <c r="B11" s="6">
        <v>20</v>
      </c>
      <c r="C11" s="14">
        <v>0</v>
      </c>
      <c r="D11" s="14">
        <v>1</v>
      </c>
      <c r="E11" s="14">
        <v>0</v>
      </c>
      <c r="F11" s="14">
        <v>0</v>
      </c>
      <c r="G11" s="14">
        <v>1</v>
      </c>
      <c r="H11" s="14">
        <v>0</v>
      </c>
      <c r="I11" s="14">
        <v>1</v>
      </c>
      <c r="J11" s="14">
        <v>0</v>
      </c>
      <c r="K11" s="6">
        <v>585</v>
      </c>
      <c r="L11" s="6">
        <v>12</v>
      </c>
      <c r="M11" s="58">
        <v>0</v>
      </c>
    </row>
    <row r="12" spans="1:13">
      <c r="A12" s="5">
        <v>905</v>
      </c>
      <c r="B12" s="6">
        <v>20</v>
      </c>
      <c r="C12" s="14">
        <v>0</v>
      </c>
      <c r="D12" s="14">
        <v>0</v>
      </c>
      <c r="E12" s="14">
        <v>0</v>
      </c>
      <c r="F12" s="14">
        <v>0</v>
      </c>
      <c r="G12" s="14">
        <v>1</v>
      </c>
      <c r="H12" s="14">
        <v>1</v>
      </c>
      <c r="I12" s="14">
        <v>0</v>
      </c>
      <c r="J12" s="14">
        <v>0</v>
      </c>
      <c r="K12" s="6">
        <v>1107</v>
      </c>
      <c r="L12" s="6">
        <v>12</v>
      </c>
      <c r="M12" s="58">
        <v>0</v>
      </c>
    </row>
    <row r="13" spans="1:13">
      <c r="A13" s="5">
        <v>428</v>
      </c>
      <c r="B13" s="6">
        <v>20</v>
      </c>
      <c r="C13" s="14">
        <v>0</v>
      </c>
      <c r="D13" s="14">
        <v>1</v>
      </c>
      <c r="E13" s="14">
        <v>0</v>
      </c>
      <c r="F13" s="14">
        <v>1</v>
      </c>
      <c r="G13" s="14">
        <v>0</v>
      </c>
      <c r="H13" s="14">
        <v>0</v>
      </c>
      <c r="I13" s="14">
        <v>0</v>
      </c>
      <c r="J13" s="14">
        <v>0</v>
      </c>
      <c r="K13" s="6">
        <v>1313</v>
      </c>
      <c r="L13" s="6">
        <v>9</v>
      </c>
      <c r="M13" s="58">
        <v>0</v>
      </c>
    </row>
    <row r="14" spans="1:13">
      <c r="A14" s="5">
        <v>93</v>
      </c>
      <c r="B14" s="6">
        <v>20</v>
      </c>
      <c r="C14" s="14">
        <v>0</v>
      </c>
      <c r="D14" s="14">
        <v>1</v>
      </c>
      <c r="E14" s="14">
        <v>0</v>
      </c>
      <c r="F14" s="14">
        <v>0</v>
      </c>
      <c r="G14" s="14">
        <v>1</v>
      </c>
      <c r="H14" s="14">
        <v>0</v>
      </c>
      <c r="I14" s="14">
        <v>0</v>
      </c>
      <c r="J14" s="14">
        <v>1</v>
      </c>
      <c r="K14" s="6">
        <v>3617</v>
      </c>
      <c r="L14" s="6">
        <v>24</v>
      </c>
      <c r="M14" s="58">
        <v>0</v>
      </c>
    </row>
    <row r="15" spans="1:13">
      <c r="A15" s="5">
        <v>188</v>
      </c>
      <c r="B15" s="6">
        <v>20</v>
      </c>
      <c r="C15" s="14">
        <v>0</v>
      </c>
      <c r="D15" s="14">
        <v>1</v>
      </c>
      <c r="E15" s="14">
        <v>0</v>
      </c>
      <c r="F15" s="14">
        <v>1</v>
      </c>
      <c r="G15" s="14">
        <v>0</v>
      </c>
      <c r="H15" s="14">
        <v>1</v>
      </c>
      <c r="I15" s="14">
        <v>0</v>
      </c>
      <c r="J15" s="14">
        <v>0</v>
      </c>
      <c r="K15" s="6">
        <v>674</v>
      </c>
      <c r="L15" s="6">
        <v>12</v>
      </c>
      <c r="M15" s="58">
        <v>1</v>
      </c>
    </row>
    <row r="16" spans="1:13">
      <c r="A16" s="5">
        <v>495</v>
      </c>
      <c r="B16" s="6">
        <v>20</v>
      </c>
      <c r="C16" s="14">
        <v>0</v>
      </c>
      <c r="D16" s="14">
        <v>1</v>
      </c>
      <c r="E16" s="14">
        <v>0</v>
      </c>
      <c r="F16" s="14">
        <v>1</v>
      </c>
      <c r="G16" s="14">
        <v>0</v>
      </c>
      <c r="H16" s="14">
        <v>1</v>
      </c>
      <c r="I16" s="14">
        <v>0</v>
      </c>
      <c r="J16" s="14">
        <v>0</v>
      </c>
      <c r="K16" s="6">
        <v>2996</v>
      </c>
      <c r="L16" s="6">
        <v>24</v>
      </c>
      <c r="M16" s="58">
        <v>1</v>
      </c>
    </row>
    <row r="17" spans="1:13">
      <c r="A17" s="5">
        <v>391</v>
      </c>
      <c r="B17" s="6">
        <v>19</v>
      </c>
      <c r="C17" s="14">
        <v>1</v>
      </c>
      <c r="D17" s="14">
        <v>0</v>
      </c>
      <c r="E17" s="14">
        <v>0</v>
      </c>
      <c r="F17" s="14">
        <v>0</v>
      </c>
      <c r="G17" s="14">
        <v>1</v>
      </c>
      <c r="H17" s="14">
        <v>0</v>
      </c>
      <c r="I17" s="14">
        <v>1</v>
      </c>
      <c r="J17" s="14">
        <v>0</v>
      </c>
      <c r="K17" s="6">
        <v>983</v>
      </c>
      <c r="L17" s="6">
        <v>12</v>
      </c>
      <c r="M17" s="58">
        <v>0</v>
      </c>
    </row>
    <row r="18" spans="1:13">
      <c r="A18" s="8">
        <v>633</v>
      </c>
      <c r="B18" s="9">
        <v>19</v>
      </c>
      <c r="C18" s="9">
        <v>0</v>
      </c>
      <c r="D18" s="9">
        <v>1</v>
      </c>
      <c r="E18" s="9">
        <v>0</v>
      </c>
      <c r="F18" s="9">
        <v>0</v>
      </c>
      <c r="G18" s="9">
        <v>1</v>
      </c>
      <c r="H18" s="9">
        <v>0</v>
      </c>
      <c r="I18" s="9">
        <v>0</v>
      </c>
      <c r="J18" s="9">
        <v>0</v>
      </c>
      <c r="K18" s="9">
        <v>1980</v>
      </c>
      <c r="L18" s="9">
        <v>9</v>
      </c>
      <c r="M18" s="5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german_credit_data</vt:lpstr>
      <vt:lpstr>ANSWER SHEET</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Amir</dc:creator>
  <cp:lastModifiedBy>Microsoft Office User</cp:lastModifiedBy>
  <dcterms:created xsi:type="dcterms:W3CDTF">2020-10-05T23:04:00Z</dcterms:created>
  <dcterms:modified xsi:type="dcterms:W3CDTF">2020-10-19T20:39:30Z</dcterms:modified>
</cp:coreProperties>
</file>