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chexuanming/Downloads/"/>
    </mc:Choice>
  </mc:AlternateContent>
  <xr:revisionPtr revIDLastSave="0" documentId="8_{E63F2F48-7664-B54D-9F4B-0EA114093032}" xr6:coauthVersionLast="47" xr6:coauthVersionMax="47" xr10:uidLastSave="{00000000-0000-0000-0000-000000000000}"/>
  <bookViews>
    <workbookView xWindow="4440" yWindow="760" windowWidth="24780" windowHeight="17040" xr2:uid="{4A1387E1-7E4D-4D94-8288-C9F435DA50E5}"/>
  </bookViews>
  <sheets>
    <sheet name="Section 3" sheetId="1" r:id="rId1"/>
    <sheet name="Section 4" sheetId="5" r:id="rId2"/>
    <sheet name="Section 5" sheetId="2" r:id="rId3"/>
    <sheet name="Section 6" sheetId="3" r:id="rId4"/>
    <sheet name="Section 7" sheetId="4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F15" i="4"/>
  <c r="F14" i="4"/>
  <c r="B4" i="1" l="1"/>
  <c r="Y5" i="1" s="1"/>
  <c r="G4" i="1"/>
  <c r="G7" i="1"/>
  <c r="L7" i="1" s="1"/>
  <c r="G6" i="1"/>
  <c r="G5" i="1"/>
  <c r="K7" i="1"/>
  <c r="K6" i="1"/>
  <c r="H13" i="1"/>
  <c r="I14" i="1"/>
  <c r="I15" i="1"/>
  <c r="I16" i="1"/>
  <c r="I17" i="1"/>
  <c r="I18" i="1"/>
  <c r="I19" i="1"/>
  <c r="I20" i="1"/>
  <c r="I21" i="1"/>
  <c r="H14" i="1"/>
  <c r="H15" i="1"/>
  <c r="H16" i="1"/>
  <c r="H17" i="1"/>
  <c r="H18" i="1"/>
  <c r="H19" i="1"/>
  <c r="H20" i="1"/>
  <c r="H21" i="1"/>
  <c r="H22" i="1"/>
  <c r="H23" i="1"/>
  <c r="H24" i="1"/>
  <c r="H25" i="1"/>
  <c r="I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13" i="1"/>
  <c r="F5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14" i="1"/>
  <c r="O7" i="1"/>
  <c r="L6" i="1"/>
  <c r="O6" i="1"/>
  <c r="M7" i="1"/>
  <c r="M6" i="1"/>
  <c r="J7" i="1"/>
  <c r="J6" i="1"/>
  <c r="D5" i="1"/>
  <c r="D6" i="1"/>
  <c r="D7" i="1"/>
  <c r="D8" i="1"/>
  <c r="D9" i="1"/>
  <c r="D10" i="1"/>
  <c r="D11" i="1"/>
  <c r="D12" i="1"/>
  <c r="D4" i="1"/>
  <c r="C5" i="1"/>
  <c r="C6" i="1"/>
  <c r="C7" i="1"/>
  <c r="C8" i="1"/>
  <c r="C9" i="1"/>
  <c r="C10" i="1"/>
  <c r="C11" i="1"/>
  <c r="C12" i="1"/>
  <c r="C13" i="1"/>
  <c r="C14" i="1"/>
  <c r="C15" i="1"/>
  <c r="C16" i="1"/>
  <c r="C4" i="1"/>
  <c r="J5" i="1"/>
  <c r="M5" i="1" s="1"/>
  <c r="O5" i="1" s="1"/>
  <c r="K5" i="1" s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5" i="1"/>
  <c r="L5" i="1" l="1"/>
  <c r="F13" i="1"/>
  <c r="J4" i="1"/>
  <c r="M4" i="1" s="1"/>
  <c r="O4" i="1" s="1"/>
  <c r="K4" i="1" s="1"/>
  <c r="Z4" i="1"/>
  <c r="Y4" i="1"/>
  <c r="L4" i="1" l="1"/>
</calcChain>
</file>

<file path=xl/sharedStrings.xml><?xml version="1.0" encoding="utf-8"?>
<sst xmlns="http://schemas.openxmlformats.org/spreadsheetml/2006/main" count="50" uniqueCount="33">
  <si>
    <t>List the available zeta-potential round with significant figures below:</t>
    <phoneticPr fontId="3" type="noConversion"/>
  </si>
  <si>
    <t>Data processed without error：</t>
  </si>
  <si>
    <t>Unmodified particles - X</t>
    <phoneticPr fontId="3" type="noConversion"/>
  </si>
  <si>
    <t>Unmodified particles - Y</t>
    <phoneticPr fontId="3" type="noConversion"/>
  </si>
  <si>
    <t>C modified particles</t>
    <phoneticPr fontId="3" type="noConversion"/>
  </si>
  <si>
    <t>N modified particles</t>
    <phoneticPr fontId="3" type="noConversion"/>
  </si>
  <si>
    <t>Mean</t>
  </si>
  <si>
    <t>Median</t>
  </si>
  <si>
    <t>Mode</t>
  </si>
  <si>
    <t>SD</t>
  </si>
  <si>
    <t>CI</t>
  </si>
  <si>
    <t>CV</t>
  </si>
  <si>
    <t>SE</t>
  </si>
  <si>
    <t>Cl</t>
    <phoneticPr fontId="3" type="noConversion"/>
  </si>
  <si>
    <t>X</t>
    <phoneticPr fontId="3" type="noConversion"/>
  </si>
  <si>
    <t>Y</t>
    <phoneticPr fontId="3" type="noConversion"/>
  </si>
  <si>
    <t>C</t>
    <phoneticPr fontId="3" type="noConversion"/>
  </si>
  <si>
    <t>N</t>
    <phoneticPr fontId="3" type="noConversion"/>
  </si>
  <si>
    <t>Data processed with error：</t>
  </si>
  <si>
    <t>Please show how you manage to plot the graph if you are going to investigate the distribution in a graphic manner.</t>
    <phoneticPr fontId="3" type="noConversion"/>
  </si>
  <si>
    <t>PS-X</t>
  </si>
  <si>
    <t>PS-Y</t>
    <phoneticPr fontId="3" type="noConversion"/>
  </si>
  <si>
    <t>Include the data treat ment process and how you plot the graph to make the comparision if the data is comparable. Do not just paste a graph as picture here.</t>
  </si>
  <si>
    <t>PS-Y</t>
  </si>
  <si>
    <t>n</t>
  </si>
  <si>
    <t>Unmodified particles - X and Y</t>
  </si>
  <si>
    <t>——</t>
  </si>
  <si>
    <t>C modified particles</t>
  </si>
  <si>
    <t>N modified particles</t>
  </si>
  <si>
    <t>z</t>
  </si>
  <si>
    <t>For C modified particles</t>
  </si>
  <si>
    <t>For N modified particles</t>
  </si>
  <si>
    <t>PS-X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</si>
</sst>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2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0" xfId="0" applyFont="1"/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/>
    <xf numFmtId="0" fontId="0" fillId="0" borderId="3" xfId="0" applyBorder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653040</xdr:colOff>
      <xdr:row>26</xdr:row>
      <xdr:rowOff>1764</xdr:rowOff>
    </xdr:from>
    <xdr:to>
      <xdr:col>19</xdr:col>
      <xdr:colOff>81937</xdr:colOff>
      <xdr:row>39</xdr:row>
      <xdr:rowOff>161270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8A0CFE-15CA-EDE2-EFF5-7ACE8F2F1E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10183" y="4718907"/>
          <a:ext cx="6101437" cy="2518077"/>
        </a:xfrm>
        <a:prstGeom prst="rect">
          <a:avLst/>
        </a:prstGeom>
      </xdr:spPr>
    </xdr:pic>
    <xdr:clientData/>
  </xdr:twoCellAnchor>
  <xdr:twoCellAnchor editAs="oneCell">
    <xdr:from>
      <xdr:col>4</xdr:col>
      <xdr:colOff>162044</xdr:colOff>
      <xdr:row>4</xdr:row>
      <xdr:rowOff>71927</xdr:rowOff>
    </xdr:from>
    <xdr:to>
      <xdr:col>10</xdr:col>
      <xdr:colOff>590934</xdr:colOff>
      <xdr:row>21</xdr:row>
      <xdr:rowOff>42593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14875D72-DC6A-37EB-8832-322CD4A13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63314" y="797641"/>
          <a:ext cx="4984763" cy="3054952"/>
        </a:xfrm>
        <a:prstGeom prst="rect">
          <a:avLst/>
        </a:prstGeom>
      </xdr:spPr>
    </xdr:pic>
    <xdr:clientData/>
  </xdr:twoCellAnchor>
  <xdr:twoCellAnchor>
    <xdr:from>
      <xdr:col>4</xdr:col>
      <xdr:colOff>151191</xdr:colOff>
      <xdr:row>1</xdr:row>
      <xdr:rowOff>152794</xdr:rowOff>
    </xdr:from>
    <xdr:to>
      <xdr:col>6</xdr:col>
      <xdr:colOff>818261</xdr:colOff>
      <xdr:row>4</xdr:row>
      <xdr:rowOff>29094</xdr:rowOff>
    </xdr:to>
    <xdr:sp macro="" textlink="">
      <xdr:nvSpPr>
        <xdr:cNvPr id="4" name="文本框 3">
          <a:extLst>
            <a:ext uri="{FF2B5EF4-FFF2-40B4-BE49-F238E27FC236}">
              <a16:creationId xmlns:a16="http://schemas.microsoft.com/office/drawing/2014/main" id="{24E53F83-373E-6BF9-C5DE-11ED7F0E5724}"/>
            </a:ext>
          </a:extLst>
        </xdr:cNvPr>
        <xdr:cNvSpPr txBox="1"/>
      </xdr:nvSpPr>
      <xdr:spPr>
        <a:xfrm>
          <a:off x="2852461" y="334223"/>
          <a:ext cx="2219292" cy="42058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zh-CN" sz="1800"/>
            <a:t>1</a:t>
          </a:r>
          <a:r>
            <a:rPr lang="zh-CN" altLang="en-US" sz="1800"/>
            <a:t>、</a:t>
          </a:r>
          <a:r>
            <a:rPr lang="en-US" altLang="zh-CN" sz="1800"/>
            <a:t>open</a:t>
          </a:r>
          <a:r>
            <a:rPr lang="zh-CN" altLang="en-US" sz="1800"/>
            <a:t> </a:t>
          </a:r>
          <a:r>
            <a:rPr lang="en-US" altLang="zh-CN" sz="1800"/>
            <a:t>the</a:t>
          </a:r>
          <a:r>
            <a:rPr lang="zh-CN" altLang="en-US" sz="1800"/>
            <a:t> </a:t>
          </a:r>
          <a:r>
            <a:rPr lang="en-US" altLang="zh-CN" sz="1800"/>
            <a:t>origin</a:t>
          </a:r>
          <a:endParaRPr lang="zh-CN" altLang="en-US" sz="1800"/>
        </a:p>
      </xdr:txBody>
    </xdr:sp>
    <xdr:clientData/>
  </xdr:twoCellAnchor>
  <xdr:twoCellAnchor editAs="oneCell">
    <xdr:from>
      <xdr:col>4</xdr:col>
      <xdr:colOff>127914</xdr:colOff>
      <xdr:row>23</xdr:row>
      <xdr:rowOff>59355</xdr:rowOff>
    </xdr:from>
    <xdr:to>
      <xdr:col>10</xdr:col>
      <xdr:colOff>582330</xdr:colOff>
      <xdr:row>40</xdr:row>
      <xdr:rowOff>162570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9F48B7F1-8B62-02B1-AACD-B3AE3696C0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829184" y="4232212"/>
          <a:ext cx="5010289" cy="3187501"/>
        </a:xfrm>
        <a:prstGeom prst="rect">
          <a:avLst/>
        </a:prstGeom>
      </xdr:spPr>
    </xdr:pic>
    <xdr:clientData/>
  </xdr:twoCellAnchor>
  <xdr:twoCellAnchor>
    <xdr:from>
      <xdr:col>4</xdr:col>
      <xdr:colOff>131313</xdr:colOff>
      <xdr:row>21</xdr:row>
      <xdr:rowOff>124748</xdr:rowOff>
    </xdr:from>
    <xdr:to>
      <xdr:col>6</xdr:col>
      <xdr:colOff>798383</xdr:colOff>
      <xdr:row>24</xdr:row>
      <xdr:rowOff>1046</xdr:rowOff>
    </xdr:to>
    <xdr:sp macro="" textlink="">
      <xdr:nvSpPr>
        <xdr:cNvPr id="6" name="文本框 5">
          <a:extLst>
            <a:ext uri="{FF2B5EF4-FFF2-40B4-BE49-F238E27FC236}">
              <a16:creationId xmlns:a16="http://schemas.microsoft.com/office/drawing/2014/main" id="{481C347D-69F9-404F-A14F-131D9C03C308}"/>
            </a:ext>
          </a:extLst>
        </xdr:cNvPr>
        <xdr:cNvSpPr txBox="1"/>
      </xdr:nvSpPr>
      <xdr:spPr>
        <a:xfrm>
          <a:off x="2832583" y="3934748"/>
          <a:ext cx="2219292" cy="4205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zh-CN" sz="1800"/>
            <a:t>2</a:t>
          </a:r>
          <a:r>
            <a:rPr lang="zh-CN" altLang="en-US" sz="1800"/>
            <a:t>、</a:t>
          </a:r>
          <a:r>
            <a:rPr lang="en-US" altLang="zh-CN" sz="1800"/>
            <a:t>select</a:t>
          </a:r>
          <a:r>
            <a:rPr lang="zh-CN" altLang="en-US" sz="1800"/>
            <a:t> </a:t>
          </a:r>
          <a:r>
            <a:rPr lang="en-US" altLang="zh-CN" sz="1800"/>
            <a:t>the</a:t>
          </a:r>
          <a:r>
            <a:rPr lang="zh-CN" altLang="en-US" sz="1800"/>
            <a:t> </a:t>
          </a:r>
          <a:r>
            <a:rPr lang="en-US" altLang="zh-CN" sz="1800"/>
            <a:t>data</a:t>
          </a:r>
          <a:endParaRPr lang="zh-CN" altLang="en-US" sz="1800"/>
        </a:p>
      </xdr:txBody>
    </xdr:sp>
    <xdr:clientData/>
  </xdr:twoCellAnchor>
  <xdr:twoCellAnchor editAs="oneCell">
    <xdr:from>
      <xdr:col>11</xdr:col>
      <xdr:colOff>103265</xdr:colOff>
      <xdr:row>3</xdr:row>
      <xdr:rowOff>56102</xdr:rowOff>
    </xdr:from>
    <xdr:to>
      <xdr:col>17</xdr:col>
      <xdr:colOff>492938</xdr:colOff>
      <xdr:row>19</xdr:row>
      <xdr:rowOff>132996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8013BAB-EB25-B916-7C48-74106BE57AE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r="23519"/>
        <a:stretch/>
      </xdr:blipFill>
      <xdr:spPr>
        <a:xfrm>
          <a:off x="8025646" y="600388"/>
          <a:ext cx="5066498" cy="2979751"/>
        </a:xfrm>
        <a:prstGeom prst="rect">
          <a:avLst/>
        </a:prstGeom>
      </xdr:spPr>
    </xdr:pic>
    <xdr:clientData/>
  </xdr:twoCellAnchor>
  <xdr:twoCellAnchor>
    <xdr:from>
      <xdr:col>11</xdr:col>
      <xdr:colOff>115976</xdr:colOff>
      <xdr:row>2</xdr:row>
      <xdr:rowOff>11280</xdr:rowOff>
    </xdr:from>
    <xdr:to>
      <xdr:col>13</xdr:col>
      <xdr:colOff>1004792</xdr:colOff>
      <xdr:row>4</xdr:row>
      <xdr:rowOff>58739</xdr:rowOff>
    </xdr:to>
    <xdr:sp macro="" textlink="">
      <xdr:nvSpPr>
        <xdr:cNvPr id="8" name="文本框 7">
          <a:extLst>
            <a:ext uri="{FF2B5EF4-FFF2-40B4-BE49-F238E27FC236}">
              <a16:creationId xmlns:a16="http://schemas.microsoft.com/office/drawing/2014/main" id="{4BEAC03B-78B1-EE4E-9D99-CE1C62E6624D}"/>
            </a:ext>
          </a:extLst>
        </xdr:cNvPr>
        <xdr:cNvSpPr txBox="1"/>
      </xdr:nvSpPr>
      <xdr:spPr>
        <a:xfrm>
          <a:off x="8038357" y="374137"/>
          <a:ext cx="2219292" cy="41031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zh-CN" sz="1800"/>
            <a:t>3</a:t>
          </a:r>
          <a:r>
            <a:rPr lang="zh-CN" altLang="en-US" sz="1800"/>
            <a:t>、</a:t>
          </a:r>
          <a:r>
            <a:rPr lang="en-US" altLang="zh-CN" sz="1800"/>
            <a:t>select</a:t>
          </a:r>
          <a:r>
            <a:rPr lang="zh-CN" altLang="en-US" sz="1800"/>
            <a:t> </a:t>
          </a:r>
          <a:r>
            <a:rPr lang="en-US" altLang="zh-CN" sz="1800"/>
            <a:t>the</a:t>
          </a:r>
          <a:r>
            <a:rPr lang="zh-CN" altLang="en-US" sz="1800"/>
            <a:t> </a:t>
          </a:r>
          <a:r>
            <a:rPr lang="en-US" altLang="zh-CN" sz="1800"/>
            <a:t>data</a:t>
          </a:r>
          <a:endParaRPr lang="zh-CN" altLang="en-US" sz="1800"/>
        </a:p>
      </xdr:txBody>
    </xdr:sp>
    <xdr:clientData/>
  </xdr:twoCellAnchor>
  <xdr:twoCellAnchor>
    <xdr:from>
      <xdr:col>11</xdr:col>
      <xdr:colOff>124603</xdr:colOff>
      <xdr:row>20</xdr:row>
      <xdr:rowOff>117468</xdr:rowOff>
    </xdr:from>
    <xdr:to>
      <xdr:col>13</xdr:col>
      <xdr:colOff>1013419</xdr:colOff>
      <xdr:row>26</xdr:row>
      <xdr:rowOff>68083</xdr:rowOff>
    </xdr:to>
    <xdr:sp macro="" textlink="">
      <xdr:nvSpPr>
        <xdr:cNvPr id="9" name="文本框 8">
          <a:extLst>
            <a:ext uri="{FF2B5EF4-FFF2-40B4-BE49-F238E27FC236}">
              <a16:creationId xmlns:a16="http://schemas.microsoft.com/office/drawing/2014/main" id="{6EB00FF7-F258-C44E-9704-69E967ACDAA5}"/>
            </a:ext>
          </a:extLst>
        </xdr:cNvPr>
        <xdr:cNvSpPr txBox="1"/>
      </xdr:nvSpPr>
      <xdr:spPr>
        <a:xfrm>
          <a:off x="8046984" y="3746039"/>
          <a:ext cx="2219292" cy="103918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zh-CN" sz="1800"/>
            <a:t>4</a:t>
          </a:r>
          <a:r>
            <a:rPr lang="zh-CN" altLang="en-US" sz="1800"/>
            <a:t>、</a:t>
          </a:r>
          <a:r>
            <a:rPr lang="en-US" altLang="zh-CN" sz="1800"/>
            <a:t>bin=3.3logn</a:t>
          </a:r>
        </a:p>
        <a:p>
          <a:r>
            <a:rPr lang="en-US" altLang="zh-CN" sz="1800"/>
            <a:t>PS-X=5.35</a:t>
          </a:r>
        </a:p>
        <a:p>
          <a:r>
            <a:rPr lang="en-US" altLang="zh-CN" sz="1800"/>
            <a:t>PS-Y=5.42</a:t>
          </a:r>
        </a:p>
        <a:p>
          <a:br>
            <a:rPr lang="en-US" altLang="zh-CN" sz="1800"/>
          </a:br>
          <a:endParaRPr lang="zh-CN" altLang="en-US" sz="18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62355</xdr:colOff>
      <xdr:row>23</xdr:row>
      <xdr:rowOff>84044</xdr:rowOff>
    </xdr:from>
    <xdr:to>
      <xdr:col>7</xdr:col>
      <xdr:colOff>24347</xdr:colOff>
      <xdr:row>44</xdr:row>
      <xdr:rowOff>126089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AE95790B-3A02-394A-8D4B-8A34A37A0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355" y="4164853"/>
          <a:ext cx="4691809" cy="3768001"/>
        </a:xfrm>
        <a:prstGeom prst="rect">
          <a:avLst/>
        </a:prstGeom>
      </xdr:spPr>
    </xdr:pic>
    <xdr:clientData/>
  </xdr:twoCellAnchor>
  <xdr:twoCellAnchor editAs="oneCell">
    <xdr:from>
      <xdr:col>0</xdr:col>
      <xdr:colOff>64289</xdr:colOff>
      <xdr:row>44</xdr:row>
      <xdr:rowOff>119002</xdr:rowOff>
    </xdr:from>
    <xdr:to>
      <xdr:col>7</xdr:col>
      <xdr:colOff>26198</xdr:colOff>
      <xdr:row>59</xdr:row>
      <xdr:rowOff>119854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BD5D64C-A730-30EC-F981-3E9A63BB3C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289" y="7895851"/>
          <a:ext cx="4678780" cy="2653023"/>
        </a:xfrm>
        <a:prstGeom prst="rect">
          <a:avLst/>
        </a:prstGeom>
      </xdr:spPr>
    </xdr:pic>
    <xdr:clientData/>
  </xdr:twoCellAnchor>
  <xdr:twoCellAnchor editAs="oneCell">
    <xdr:from>
      <xdr:col>7</xdr:col>
      <xdr:colOff>680008</xdr:colOff>
      <xdr:row>2</xdr:row>
      <xdr:rowOff>55093</xdr:rowOff>
    </xdr:from>
    <xdr:to>
      <xdr:col>16</xdr:col>
      <xdr:colOff>372288</xdr:colOff>
      <xdr:row>18</xdr:row>
      <xdr:rowOff>158564</xdr:rowOff>
    </xdr:to>
    <xdr:pic>
      <xdr:nvPicPr>
        <xdr:cNvPr id="4" name="图片 9">
          <a:extLst>
            <a:ext uri="{FF2B5EF4-FFF2-40B4-BE49-F238E27FC236}">
              <a16:creationId xmlns:a16="http://schemas.microsoft.com/office/drawing/2014/main" id="{95DC094C-39AF-A1C6-724A-98B546FF8084}"/>
            </a:ext>
            <a:ext uri="{147F2762-F138-4A5C-976F-8EAC2B608ADB}">
              <a16:predDERef xmlns:a16="http://schemas.microsoft.com/office/drawing/2014/main" pred="{0BD5D64C-A730-30EC-F981-3E9A63BB3C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80633" y="407518"/>
          <a:ext cx="5762880" cy="3151471"/>
        </a:xfrm>
        <a:prstGeom prst="rect">
          <a:avLst/>
        </a:prstGeom>
      </xdr:spPr>
    </xdr:pic>
    <xdr:clientData/>
  </xdr:twoCellAnchor>
  <xdr:twoCellAnchor editAs="oneCell">
    <xdr:from>
      <xdr:col>0</xdr:col>
      <xdr:colOff>60698</xdr:colOff>
      <xdr:row>2</xdr:row>
      <xdr:rowOff>102721</xdr:rowOff>
    </xdr:from>
    <xdr:to>
      <xdr:col>7</xdr:col>
      <xdr:colOff>23178</xdr:colOff>
      <xdr:row>23</xdr:row>
      <xdr:rowOff>83338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26447664-4F50-F0AC-0E83-695FB29C46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698" y="457574"/>
          <a:ext cx="4692297" cy="3706573"/>
        </a:xfrm>
        <a:prstGeom prst="rect">
          <a:avLst/>
        </a:prstGeom>
      </xdr:spPr>
    </xdr:pic>
    <xdr:clientData/>
  </xdr:twoCellAnchor>
  <xdr:twoCellAnchor editAs="oneCell">
    <xdr:from>
      <xdr:col>7</xdr:col>
      <xdr:colOff>666750</xdr:colOff>
      <xdr:row>20</xdr:row>
      <xdr:rowOff>152400</xdr:rowOff>
    </xdr:from>
    <xdr:to>
      <xdr:col>14</xdr:col>
      <xdr:colOff>527050</xdr:colOff>
      <xdr:row>23</xdr:row>
      <xdr:rowOff>104775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847B35EC-AF20-ABC5-C831-ECE92E2C593A}"/>
            </a:ext>
            <a:ext uri="{147F2762-F138-4A5C-976F-8EAC2B608ADB}">
              <a16:predDERef xmlns:a16="http://schemas.microsoft.com/office/drawing/2014/main" pred="{26447664-4F50-F0AC-0E83-695FB29C46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667375" y="3590925"/>
          <a:ext cx="4572000" cy="5238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</xdr:row>
      <xdr:rowOff>57150</xdr:rowOff>
    </xdr:from>
    <xdr:to>
      <xdr:col>6</xdr:col>
      <xdr:colOff>466725</xdr:colOff>
      <xdr:row>20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E3856A-9717-1966-ED07-EEB0C4DBD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09575"/>
          <a:ext cx="4572000" cy="3124200"/>
        </a:xfrm>
        <a:prstGeom prst="rect">
          <a:avLst/>
        </a:prstGeom>
      </xdr:spPr>
    </xdr:pic>
    <xdr:clientData/>
  </xdr:twoCellAnchor>
  <xdr:twoCellAnchor editAs="oneCell">
    <xdr:from>
      <xdr:col>6</xdr:col>
      <xdr:colOff>381000</xdr:colOff>
      <xdr:row>2</xdr:row>
      <xdr:rowOff>152400</xdr:rowOff>
    </xdr:from>
    <xdr:to>
      <xdr:col>13</xdr:col>
      <xdr:colOff>60325</xdr:colOff>
      <xdr:row>19</xdr:row>
      <xdr:rowOff>0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F0D3C758-4FC7-02A4-FB1E-D3EAAFC52741}"/>
            </a:ext>
            <a:ext uri="{147F2762-F138-4A5C-976F-8EAC2B608ADB}">
              <a16:predDERef xmlns:a16="http://schemas.microsoft.com/office/drawing/2014/main" pred="{88E3856A-9717-1966-ED07-EEB0C4DBD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495800" y="504825"/>
          <a:ext cx="4391025" cy="30861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9525</xdr:colOff>
      <xdr:row>7</xdr:row>
      <xdr:rowOff>38100</xdr:rowOff>
    </xdr:from>
    <xdr:to>
      <xdr:col>4</xdr:col>
      <xdr:colOff>1066800</xdr:colOff>
      <xdr:row>11</xdr:row>
      <xdr:rowOff>28575</xdr:rowOff>
    </xdr:to>
    <xdr:pic>
      <xdr:nvPicPr>
        <xdr:cNvPr id="11" name="Picture 1">
          <a:extLst>
            <a:ext uri="{FF2B5EF4-FFF2-40B4-BE49-F238E27FC236}">
              <a16:creationId xmlns:a16="http://schemas.microsoft.com/office/drawing/2014/main" id="{9C1F5166-BFD1-8BFD-1CF5-9473B26169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52725" y="1295400"/>
          <a:ext cx="1057275" cy="695325"/>
        </a:xfrm>
        <a:prstGeom prst="rect">
          <a:avLst/>
        </a:prstGeom>
      </xdr:spPr>
    </xdr:pic>
    <xdr:clientData/>
  </xdr:twoCellAnchor>
  <xdr:twoCellAnchor editAs="oneCell">
    <xdr:from>
      <xdr:col>3</xdr:col>
      <xdr:colOff>571500</xdr:colOff>
      <xdr:row>15</xdr:row>
      <xdr:rowOff>76200</xdr:rowOff>
    </xdr:from>
    <xdr:to>
      <xdr:col>7</xdr:col>
      <xdr:colOff>200025</xdr:colOff>
      <xdr:row>32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A42E5E-548A-D2E1-2788-9F0220D35BAC}"/>
            </a:ext>
            <a:ext uri="{147F2762-F138-4A5C-976F-8EAC2B608ADB}">
              <a16:predDERef xmlns:a16="http://schemas.microsoft.com/office/drawing/2014/main" pred="{9C1F5166-BFD1-8BFD-1CF5-9473B26169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28900" y="2657475"/>
          <a:ext cx="3686175" cy="286702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190500</xdr:colOff>
      <xdr:row>15</xdr:row>
      <xdr:rowOff>66675</xdr:rowOff>
    </xdr:from>
    <xdr:to>
      <xdr:col>13</xdr:col>
      <xdr:colOff>38100</xdr:colOff>
      <xdr:row>32</xdr:row>
      <xdr:rowOff>85725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223FB-47EB-722A-61D9-AA105E715D7E}"/>
            </a:ext>
            <a:ext uri="{147F2762-F138-4A5C-976F-8EAC2B608ADB}">
              <a16:predDERef xmlns:a16="http://schemas.microsoft.com/office/drawing/2014/main" pred="{F0A42E5E-548A-D2E1-2788-9F0220D35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05550" y="2647950"/>
          <a:ext cx="3962400" cy="2933700"/>
        </a:xfrm>
        <a:prstGeom prst="rect">
          <a:avLst/>
        </a:prstGeom>
      </xdr:spPr>
    </xdr:pic>
    <xdr:clientData/>
  </xdr:twoCellAnchor>
  <xdr:twoCellAnchor editAs="oneCell">
    <xdr:from>
      <xdr:col>3</xdr:col>
      <xdr:colOff>609600</xdr:colOff>
      <xdr:row>32</xdr:row>
      <xdr:rowOff>66675</xdr:rowOff>
    </xdr:from>
    <xdr:to>
      <xdr:col>8</xdr:col>
      <xdr:colOff>495300</xdr:colOff>
      <xdr:row>37</xdr:row>
      <xdr:rowOff>19050</xdr:rowOff>
    </xdr:to>
    <xdr:pic>
      <xdr:nvPicPr>
        <xdr:cNvPr id="5" name="Picture 3">
          <a:extLst>
            <a:ext uri="{FF2B5EF4-FFF2-40B4-BE49-F238E27FC236}">
              <a16:creationId xmlns:a16="http://schemas.microsoft.com/office/drawing/2014/main" id="{8361430B-D94D-6F14-7263-90E0805593BD}"/>
            </a:ext>
            <a:ext uri="{147F2762-F138-4A5C-976F-8EAC2B608ADB}">
              <a16:predDERef xmlns:a16="http://schemas.microsoft.com/office/drawing/2014/main" pred="{1A6223FB-47EB-722A-61D9-AA105E715D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667000" y="5562600"/>
          <a:ext cx="4572000" cy="90487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1B0E7-34C3-4C51-ACB1-8008CDF0271D}">
  <dimension ref="A1:AE56"/>
  <sheetViews>
    <sheetView tabSelected="1" zoomScale="50" zoomScaleNormal="74" workbookViewId="0">
      <selection activeCell="G37" sqref="G36:G37"/>
    </sheetView>
  </sheetViews>
  <sheetFormatPr baseColWidth="10" defaultColWidth="9" defaultRowHeight="15"/>
  <cols>
    <col min="1" max="4" width="24.6640625" style="3" customWidth="1"/>
    <col min="5" max="5" width="9" style="3" customWidth="1"/>
    <col min="6" max="6" width="26.5" style="3" customWidth="1"/>
    <col min="7" max="7" width="24.6640625" style="3" customWidth="1"/>
    <col min="8" max="8" width="19.6640625" style="3" customWidth="1"/>
    <col min="9" max="9" width="20.33203125" style="3" customWidth="1"/>
    <col min="10" max="10" width="9.5" style="3" customWidth="1"/>
    <col min="11" max="11" width="15.5" style="3" customWidth="1"/>
    <col min="12" max="12" width="9.6640625" style="3" customWidth="1"/>
    <col min="13" max="14" width="9" style="3"/>
    <col min="15" max="15" width="12.83203125" style="3" customWidth="1"/>
    <col min="16" max="16384" width="9" style="3"/>
  </cols>
  <sheetData>
    <row r="1" spans="1:31">
      <c r="A1" s="5" t="s">
        <v>0</v>
      </c>
    </row>
    <row r="2" spans="1:31">
      <c r="A2" s="13" t="s">
        <v>1</v>
      </c>
    </row>
    <row r="3" spans="1:31">
      <c r="A3" s="2" t="s">
        <v>2</v>
      </c>
      <c r="B3" s="2" t="s">
        <v>3</v>
      </c>
      <c r="C3" s="2" t="s">
        <v>4</v>
      </c>
      <c r="D3" s="2" t="s">
        <v>5</v>
      </c>
      <c r="E3" s="2"/>
      <c r="F3" s="1"/>
      <c r="G3" s="4" t="s">
        <v>6</v>
      </c>
      <c r="H3" s="4" t="s">
        <v>7</v>
      </c>
      <c r="I3" s="4" t="s">
        <v>8</v>
      </c>
      <c r="J3" s="4" t="s">
        <v>9</v>
      </c>
      <c r="K3" s="4" t="s">
        <v>10</v>
      </c>
      <c r="L3" s="4" t="s">
        <v>11</v>
      </c>
      <c r="M3" s="4" t="s">
        <v>12</v>
      </c>
      <c r="O3" s="3" t="s">
        <v>13</v>
      </c>
      <c r="T3" s="3" t="s">
        <v>14</v>
      </c>
      <c r="U3" s="3" t="s">
        <v>15</v>
      </c>
      <c r="V3" s="3" t="s">
        <v>16</v>
      </c>
      <c r="W3" s="3" t="s">
        <v>17</v>
      </c>
    </row>
    <row r="4" spans="1:31">
      <c r="A4" s="3">
        <f>ROUND(T4,0)</f>
        <v>-77</v>
      </c>
      <c r="B4" s="3">
        <f>ROUND(U4,0)</f>
        <v>-78</v>
      </c>
      <c r="C4" s="3">
        <f>ROUND(V4,0)</f>
        <v>-39</v>
      </c>
      <c r="D4" s="3">
        <f>ROUND(W4,0)</f>
        <v>-30</v>
      </c>
      <c r="F4" s="4" t="s">
        <v>2</v>
      </c>
      <c r="G4" s="7">
        <f>ROUND(AVERAGE(A4:A45),0)</f>
        <v>-71</v>
      </c>
      <c r="H4" s="7">
        <v>-71</v>
      </c>
      <c r="I4" s="7">
        <v>-71</v>
      </c>
      <c r="J4" s="7">
        <f>ROUND(_xlfn.STDEV.S(A4:A45),2)</f>
        <v>7.22</v>
      </c>
      <c r="K4" s="7" t="str">
        <f>-71.36&amp;"±"&amp;ROUND(O4,2)</f>
        <v>-71.36±2.18</v>
      </c>
      <c r="L4" s="7">
        <f>ROUND(J4/G4,2)</f>
        <v>-0.1</v>
      </c>
      <c r="M4" s="7">
        <f>ROUND(J4/SQRT(42),2)</f>
        <v>1.1100000000000001</v>
      </c>
      <c r="O4" s="3">
        <f>1.96*M4</f>
        <v>2.1756000000000002</v>
      </c>
      <c r="T4" s="3">
        <v>-77.05</v>
      </c>
      <c r="U4" s="3">
        <v>-78.180000000000007</v>
      </c>
      <c r="V4" s="3">
        <v>-38.67</v>
      </c>
      <c r="W4" s="3">
        <v>-30.47</v>
      </c>
      <c r="Y4" s="3">
        <f>(_xlfn.STDEV.S(A4:A45))/ SQRT(COUNT(A4:A45)) * _xlfn.T.INV.2T(0.05, COUNT(A4:A45) - 1)</f>
        <v>2.2511619456169023</v>
      </c>
      <c r="Z4" s="3">
        <f>(_xlfn.STDEV.S(A4:A45))/ SQRT(COUNT(A4:A45)) * _xlfn.T.INV.2T(0.05, COUNT(A4:A45) - 1)</f>
        <v>2.2511619456169023</v>
      </c>
      <c r="AB4" s="8">
        <v>7.7820499999999999</v>
      </c>
      <c r="AC4" s="8">
        <v>7.3489200000000006</v>
      </c>
      <c r="AD4" s="8">
        <v>3.5963100000000003</v>
      </c>
      <c r="AE4" s="8">
        <v>2.9555899999999999</v>
      </c>
    </row>
    <row r="5" spans="1:31">
      <c r="A5" s="3">
        <f>ROUND(T5,0)</f>
        <v>-72</v>
      </c>
      <c r="B5" s="3">
        <f t="shared" ref="B5:B47" si="0">ROUND(U5,0)</f>
        <v>-75</v>
      </c>
      <c r="C5" s="3">
        <f t="shared" ref="C5:C16" si="1">ROUND(V5,0)</f>
        <v>-29</v>
      </c>
      <c r="D5" s="3">
        <f t="shared" ref="D5:D12" si="2">ROUND(W5,0)</f>
        <v>-32</v>
      </c>
      <c r="F5" s="4" t="s">
        <v>3</v>
      </c>
      <c r="G5" s="7">
        <f>ROUND(AVERAGE(B4:B47),0)</f>
        <v>-73</v>
      </c>
      <c r="H5" s="7">
        <v>-71</v>
      </c>
      <c r="I5" s="7">
        <v>-71</v>
      </c>
      <c r="J5" s="7">
        <f>ROUND(_xlfn.STDEV.S(B4:B47),2)</f>
        <v>7.57</v>
      </c>
      <c r="K5" s="7" t="str">
        <f>-73.2&amp;"±"&amp;ROUND(O5,2)</f>
        <v>-73.2±2.23</v>
      </c>
      <c r="L5" s="7">
        <f>ROUND(J5/G5,2)</f>
        <v>-0.1</v>
      </c>
      <c r="M5" s="7">
        <f>ROUND(J5/SQRT(44),2)</f>
        <v>1.1399999999999999</v>
      </c>
      <c r="O5" s="3">
        <f>1.96*M5</f>
        <v>2.2343999999999999</v>
      </c>
      <c r="T5" s="3">
        <v>-72.459999999999994</v>
      </c>
      <c r="U5" s="3">
        <v>-74.900000000000006</v>
      </c>
      <c r="V5" s="3">
        <v>-28.54</v>
      </c>
      <c r="W5" s="3">
        <v>-32.24</v>
      </c>
      <c r="Y5" s="3">
        <f>(_xlfn.STDEV.S(B4:B49))/ SQRT(COUNT(B4:B49)) * _xlfn.T.INV.2T(0.05, COUNT(B4:B49) - 1)</f>
        <v>2.3005893889360802</v>
      </c>
      <c r="AB5" s="8">
        <v>7.463379999999999</v>
      </c>
      <c r="AC5" s="8">
        <v>7.2653000000000008</v>
      </c>
      <c r="AD5" s="8">
        <v>2.8825400000000001</v>
      </c>
      <c r="AE5" s="8">
        <v>3.0305600000000004</v>
      </c>
    </row>
    <row r="6" spans="1:31">
      <c r="A6" s="3">
        <f t="shared" ref="A6:A45" si="3">ROUND(T6,0)</f>
        <v>-68</v>
      </c>
      <c r="B6" s="3">
        <f t="shared" si="0"/>
        <v>-64</v>
      </c>
      <c r="C6" s="3">
        <f t="shared" si="1"/>
        <v>-28</v>
      </c>
      <c r="D6" s="3">
        <f t="shared" si="2"/>
        <v>-26</v>
      </c>
      <c r="F6" s="4" t="s">
        <v>4</v>
      </c>
      <c r="G6" s="7">
        <f>ROUND(AVERAGE(V4:V16),0)</f>
        <v>-32</v>
      </c>
      <c r="H6" s="7">
        <v>-31</v>
      </c>
      <c r="I6" s="7">
        <v>-31</v>
      </c>
      <c r="J6" s="7">
        <f>ROUND(_xlfn.STDEV.S(C4:C16),2)</f>
        <v>4.82</v>
      </c>
      <c r="K6" s="7" t="str">
        <f>-31.72&amp;"±"&amp;ROUND(O6,2)</f>
        <v>-31.72±2.63</v>
      </c>
      <c r="L6" s="7">
        <f>ROUND(J6/G6,2)</f>
        <v>-0.15</v>
      </c>
      <c r="M6" s="7">
        <f>ROUND(J6/SQRT(13),2)</f>
        <v>1.34</v>
      </c>
      <c r="O6" s="3">
        <f>1.96*M6</f>
        <v>2.6264000000000003</v>
      </c>
      <c r="T6" s="3">
        <v>-68.09</v>
      </c>
      <c r="U6" s="3">
        <v>-63.86</v>
      </c>
      <c r="V6" s="3">
        <v>-28.41</v>
      </c>
      <c r="W6" s="3">
        <v>-26.42</v>
      </c>
      <c r="AB6" s="8">
        <v>6.8770900000000008</v>
      </c>
      <c r="AC6" s="8">
        <v>6.5137199999999993</v>
      </c>
      <c r="AD6" s="8">
        <v>2.9262299999999999</v>
      </c>
      <c r="AE6" s="8">
        <v>2.5363200000000004</v>
      </c>
    </row>
    <row r="7" spans="1:31">
      <c r="A7" s="3">
        <f t="shared" si="3"/>
        <v>-88</v>
      </c>
      <c r="B7" s="3">
        <f t="shared" si="0"/>
        <v>-71</v>
      </c>
      <c r="C7" s="3">
        <f t="shared" si="1"/>
        <v>-35</v>
      </c>
      <c r="D7" s="3">
        <f t="shared" si="2"/>
        <v>-29</v>
      </c>
      <c r="F7" s="4" t="s">
        <v>5</v>
      </c>
      <c r="G7" s="7">
        <f>ROUND(AVERAGE(W4:W12),0)</f>
        <v>-28</v>
      </c>
      <c r="H7" s="7">
        <v>-29</v>
      </c>
      <c r="I7" s="7">
        <v>-30</v>
      </c>
      <c r="J7" s="7">
        <f>ROUND(_xlfn.STDEV.S(D4:D12),2)</f>
        <v>3.46</v>
      </c>
      <c r="K7" s="7" t="str">
        <f>-28.11&amp;"±"&amp;ROUND(O7,2)</f>
        <v>-28.11±2.25</v>
      </c>
      <c r="L7" s="7">
        <f>ROUND(J7/G7,2)</f>
        <v>-0.12</v>
      </c>
      <c r="M7" s="7">
        <f>ROUND(J7/SQRT(9),2)</f>
        <v>1.1499999999999999</v>
      </c>
      <c r="O7" s="3">
        <f>1.96*M7</f>
        <v>2.254</v>
      </c>
      <c r="T7" s="3">
        <v>-87.82</v>
      </c>
      <c r="U7" s="3">
        <v>-70.739999999999995</v>
      </c>
      <c r="V7" s="3">
        <v>-34.64</v>
      </c>
      <c r="W7" s="3">
        <v>-29.25</v>
      </c>
      <c r="AB7" s="8">
        <v>8.6941799999999994</v>
      </c>
      <c r="AC7" s="8">
        <v>7.1447399999999996</v>
      </c>
      <c r="AD7" s="8">
        <v>3.67184</v>
      </c>
      <c r="AE7" s="8">
        <v>2.7494999999999998</v>
      </c>
    </row>
    <row r="8" spans="1:31">
      <c r="A8" s="3">
        <f t="shared" si="3"/>
        <v>-70</v>
      </c>
      <c r="B8" s="3">
        <f t="shared" si="0"/>
        <v>-79</v>
      </c>
      <c r="C8" s="3">
        <f t="shared" si="1"/>
        <v>-37</v>
      </c>
      <c r="D8" s="3">
        <f t="shared" si="2"/>
        <v>-25</v>
      </c>
      <c r="T8" s="3">
        <v>-70.19</v>
      </c>
      <c r="U8" s="3">
        <v>-79.08</v>
      </c>
      <c r="V8" s="3">
        <v>-37.090000000000003</v>
      </c>
      <c r="W8" s="3">
        <v>-24.7</v>
      </c>
      <c r="AB8" s="8">
        <v>7.2295699999999989</v>
      </c>
      <c r="AC8" s="8">
        <v>8.06616</v>
      </c>
      <c r="AD8" s="8">
        <v>3.4493700000000005</v>
      </c>
      <c r="AE8" s="8">
        <v>2.5440999999999998</v>
      </c>
    </row>
    <row r="9" spans="1:31">
      <c r="A9" s="3">
        <f t="shared" si="3"/>
        <v>-66</v>
      </c>
      <c r="B9" s="3">
        <f t="shared" si="0"/>
        <v>-63</v>
      </c>
      <c r="C9" s="3">
        <f t="shared" si="1"/>
        <v>-31</v>
      </c>
      <c r="D9" s="3">
        <f t="shared" si="2"/>
        <v>-28</v>
      </c>
      <c r="T9" s="3">
        <v>-66.05</v>
      </c>
      <c r="U9" s="3">
        <v>-63.3</v>
      </c>
      <c r="V9" s="3">
        <v>-30.52</v>
      </c>
      <c r="W9" s="3">
        <v>-28.04</v>
      </c>
      <c r="AB9" s="8">
        <v>6.8031499999999996</v>
      </c>
      <c r="AC9" s="8">
        <v>6.456599999999999</v>
      </c>
      <c r="AD9" s="8">
        <v>2.9909600000000003</v>
      </c>
      <c r="AE9" s="8">
        <v>2.60772</v>
      </c>
    </row>
    <row r="10" spans="1:31">
      <c r="A10" s="3">
        <f t="shared" si="3"/>
        <v>-54</v>
      </c>
      <c r="B10" s="3">
        <f t="shared" si="0"/>
        <v>-71</v>
      </c>
      <c r="C10" s="3">
        <f t="shared" si="1"/>
        <v>-31</v>
      </c>
      <c r="D10" s="3">
        <f t="shared" si="2"/>
        <v>-21</v>
      </c>
      <c r="T10" s="3">
        <v>-53.98</v>
      </c>
      <c r="U10" s="3">
        <v>-70.89</v>
      </c>
      <c r="V10" s="3">
        <v>-31.29</v>
      </c>
      <c r="W10" s="3">
        <v>-21.22</v>
      </c>
      <c r="AB10" s="8">
        <v>5.5059599999999991</v>
      </c>
      <c r="AC10" s="8">
        <v>6.7345500000000005</v>
      </c>
      <c r="AD10" s="8">
        <v>3.28545</v>
      </c>
      <c r="AE10" s="8">
        <v>2.1432199999999999</v>
      </c>
    </row>
    <row r="11" spans="1:31">
      <c r="A11" s="3">
        <f t="shared" si="3"/>
        <v>-73</v>
      </c>
      <c r="B11" s="3">
        <f t="shared" si="0"/>
        <v>-73</v>
      </c>
      <c r="C11" s="3">
        <f t="shared" si="1"/>
        <v>-31</v>
      </c>
      <c r="D11" s="3">
        <f t="shared" si="2"/>
        <v>-30</v>
      </c>
      <c r="F11" s="13" t="s">
        <v>18</v>
      </c>
      <c r="T11" s="3">
        <v>-73.25</v>
      </c>
      <c r="U11" s="3">
        <v>-72.650000000000006</v>
      </c>
      <c r="V11" s="3">
        <v>-30.52</v>
      </c>
      <c r="W11" s="3">
        <v>-29.97</v>
      </c>
      <c r="AB11" s="8">
        <v>7.6912500000000001</v>
      </c>
      <c r="AC11" s="8">
        <v>7.3376500000000009</v>
      </c>
      <c r="AD11" s="8">
        <v>2.8688799999999999</v>
      </c>
      <c r="AE11" s="8">
        <v>2.9670299999999998</v>
      </c>
    </row>
    <row r="12" spans="1:31">
      <c r="A12" s="3">
        <f t="shared" si="3"/>
        <v>-87</v>
      </c>
      <c r="B12" s="3">
        <f t="shared" si="0"/>
        <v>-69</v>
      </c>
      <c r="C12" s="3">
        <f t="shared" si="1"/>
        <v>-33</v>
      </c>
      <c r="D12" s="3">
        <f t="shared" si="2"/>
        <v>-31</v>
      </c>
      <c r="F12" s="2" t="s">
        <v>2</v>
      </c>
      <c r="G12" s="2" t="s">
        <v>3</v>
      </c>
      <c r="H12" s="2" t="s">
        <v>4</v>
      </c>
      <c r="I12" s="2" t="s">
        <v>5</v>
      </c>
      <c r="T12" s="3">
        <v>-86.87</v>
      </c>
      <c r="U12" s="3">
        <v>-69.37</v>
      </c>
      <c r="V12" s="3">
        <v>-32.590000000000003</v>
      </c>
      <c r="W12" s="3">
        <v>-30.67</v>
      </c>
      <c r="AB12" s="8">
        <v>8.6001300000000001</v>
      </c>
      <c r="AC12" s="8">
        <v>7.4225900000000005</v>
      </c>
      <c r="AD12" s="8">
        <v>3.35677</v>
      </c>
      <c r="AE12" s="8">
        <v>2.9136500000000001</v>
      </c>
    </row>
    <row r="13" spans="1:31">
      <c r="A13" s="3">
        <f t="shared" si="3"/>
        <v>-67</v>
      </c>
      <c r="B13" s="3">
        <f t="shared" si="0"/>
        <v>-73</v>
      </c>
      <c r="C13" s="3">
        <f t="shared" si="1"/>
        <v>-41</v>
      </c>
      <c r="F13" s="3" t="str">
        <f>A4&amp;"±"&amp;ROUND(AB4,2)</f>
        <v>-77±7.78</v>
      </c>
      <c r="G13" s="3" t="str">
        <f>B4&amp;"±"&amp;ROUND(AC4,2)</f>
        <v>-78±7.35</v>
      </c>
      <c r="H13" s="3" t="str">
        <f>C4&amp;"±"&amp;ROUND(AD4,2)</f>
        <v>-39±3.6</v>
      </c>
      <c r="I13" s="3" t="str">
        <f>D4&amp;"±"&amp;ROUND(AE4,2)</f>
        <v>-30±2.96</v>
      </c>
      <c r="T13" s="3">
        <v>-66.89</v>
      </c>
      <c r="U13" s="3">
        <v>-73.42</v>
      </c>
      <c r="V13" s="3">
        <v>-40.700000000000003</v>
      </c>
      <c r="AB13" s="8">
        <v>7.0234499999999995</v>
      </c>
      <c r="AC13" s="8">
        <v>7.7091000000000003</v>
      </c>
      <c r="AD13" s="8">
        <v>4.3142000000000005</v>
      </c>
    </row>
    <row r="14" spans="1:31">
      <c r="A14" s="3">
        <f t="shared" si="3"/>
        <v>-70</v>
      </c>
      <c r="B14" s="3">
        <f t="shared" si="0"/>
        <v>-71</v>
      </c>
      <c r="C14" s="3">
        <f t="shared" si="1"/>
        <v>-27</v>
      </c>
      <c r="F14" s="3" t="str">
        <f>A5&amp;"±"&amp;ROUND(AB5,2)</f>
        <v>-72±7.46</v>
      </c>
      <c r="G14" s="3" t="str">
        <f t="shared" ref="G14:G56" si="4">B5&amp;"±"&amp;ROUND(AC5,2)</f>
        <v>-75±7.27</v>
      </c>
      <c r="H14" s="3" t="str">
        <f t="shared" ref="H14:H25" si="5">C5&amp;"±"&amp;ROUND(AD5,2)</f>
        <v>-29±2.88</v>
      </c>
      <c r="I14" s="3" t="str">
        <f t="shared" ref="I14:I21" si="6">D5&amp;"±"&amp;ROUND(AE5,2)</f>
        <v>-32±3.03</v>
      </c>
      <c r="T14" s="3">
        <v>-69.900000000000006</v>
      </c>
      <c r="U14" s="3">
        <v>-71.48</v>
      </c>
      <c r="V14" s="3">
        <v>-26.82</v>
      </c>
      <c r="AB14" s="8">
        <v>7.4793000000000003</v>
      </c>
      <c r="AC14" s="8">
        <v>6.9335600000000008</v>
      </c>
      <c r="AD14" s="8">
        <v>2.5747200000000001</v>
      </c>
    </row>
    <row r="15" spans="1:31">
      <c r="A15" s="3">
        <f t="shared" si="3"/>
        <v>-71</v>
      </c>
      <c r="B15" s="3">
        <f t="shared" si="0"/>
        <v>-70</v>
      </c>
      <c r="C15" s="3">
        <f t="shared" si="1"/>
        <v>-26</v>
      </c>
      <c r="F15" s="3" t="str">
        <f t="shared" ref="F15:F53" si="7">A6&amp;"±"&amp;ROUND(AB6,2)</f>
        <v>-68±6.88</v>
      </c>
      <c r="G15" s="3" t="str">
        <f t="shared" si="4"/>
        <v>-64±6.51</v>
      </c>
      <c r="H15" s="3" t="str">
        <f t="shared" si="5"/>
        <v>-28±2.93</v>
      </c>
      <c r="I15" s="3" t="str">
        <f t="shared" si="6"/>
        <v>-26±2.54</v>
      </c>
      <c r="T15" s="3">
        <v>-70.73</v>
      </c>
      <c r="U15" s="3">
        <v>-70.180000000000007</v>
      </c>
      <c r="V15" s="3">
        <v>-25.64</v>
      </c>
      <c r="AB15" s="8">
        <v>7.3559200000000002</v>
      </c>
      <c r="AC15" s="8">
        <v>6.5969200000000008</v>
      </c>
      <c r="AD15" s="8">
        <v>2.6922000000000001</v>
      </c>
    </row>
    <row r="16" spans="1:31">
      <c r="A16" s="3">
        <f t="shared" si="3"/>
        <v>-75</v>
      </c>
      <c r="B16" s="3">
        <f t="shared" si="0"/>
        <v>-70</v>
      </c>
      <c r="C16" s="3">
        <f t="shared" si="1"/>
        <v>-27</v>
      </c>
      <c r="F16" s="3" t="str">
        <f t="shared" si="7"/>
        <v>-88±8.69</v>
      </c>
      <c r="G16" s="3" t="str">
        <f t="shared" si="4"/>
        <v>-71±7.14</v>
      </c>
      <c r="H16" s="3" t="str">
        <f t="shared" si="5"/>
        <v>-35±3.67</v>
      </c>
      <c r="I16" s="3" t="str">
        <f t="shared" si="6"/>
        <v>-29±2.75</v>
      </c>
      <c r="T16" s="3">
        <v>-74.73</v>
      </c>
      <c r="U16" s="3">
        <v>-69.77</v>
      </c>
      <c r="V16" s="3">
        <v>-26.93</v>
      </c>
      <c r="AB16" s="8">
        <v>7.5477300000000005</v>
      </c>
      <c r="AC16" s="8">
        <v>7.3258499999999991</v>
      </c>
      <c r="AD16" s="8">
        <v>2.6930000000000001</v>
      </c>
    </row>
    <row r="17" spans="1:29">
      <c r="A17" s="3">
        <f t="shared" si="3"/>
        <v>-82</v>
      </c>
      <c r="B17" s="3">
        <f t="shared" si="0"/>
        <v>-62</v>
      </c>
      <c r="F17" s="3" t="str">
        <f t="shared" si="7"/>
        <v>-70±7.23</v>
      </c>
      <c r="G17" s="3" t="str">
        <f t="shared" si="4"/>
        <v>-79±8.07</v>
      </c>
      <c r="H17" s="3" t="str">
        <f t="shared" si="5"/>
        <v>-37±3.45</v>
      </c>
      <c r="I17" s="3" t="str">
        <f t="shared" si="6"/>
        <v>-25±2.54</v>
      </c>
      <c r="T17" s="3">
        <v>-81.55</v>
      </c>
      <c r="U17" s="3">
        <v>-61.8</v>
      </c>
      <c r="AB17" s="8">
        <v>7.9919000000000002</v>
      </c>
      <c r="AC17" s="8">
        <v>6.3653999999999993</v>
      </c>
    </row>
    <row r="18" spans="1:29">
      <c r="A18" s="3">
        <f t="shared" si="3"/>
        <v>-73</v>
      </c>
      <c r="B18" s="3">
        <f t="shared" si="0"/>
        <v>-83</v>
      </c>
      <c r="F18" s="3" t="str">
        <f t="shared" si="7"/>
        <v>-66±6.8</v>
      </c>
      <c r="G18" s="3" t="str">
        <f t="shared" si="4"/>
        <v>-63±6.46</v>
      </c>
      <c r="H18" s="3" t="str">
        <f t="shared" si="5"/>
        <v>-31±2.99</v>
      </c>
      <c r="I18" s="3" t="str">
        <f t="shared" si="6"/>
        <v>-28±2.61</v>
      </c>
      <c r="T18" s="3">
        <v>-73.400000000000006</v>
      </c>
      <c r="U18" s="3">
        <v>-83.14</v>
      </c>
      <c r="AB18" s="8">
        <v>7.5602</v>
      </c>
      <c r="AC18" s="8">
        <v>8.2308599999999998</v>
      </c>
    </row>
    <row r="19" spans="1:29">
      <c r="A19" s="3">
        <f t="shared" si="3"/>
        <v>-71</v>
      </c>
      <c r="B19" s="3">
        <f t="shared" si="0"/>
        <v>-66</v>
      </c>
      <c r="F19" s="3" t="str">
        <f t="shared" si="7"/>
        <v>-54±5.51</v>
      </c>
      <c r="G19" s="3" t="str">
        <f t="shared" si="4"/>
        <v>-71±6.73</v>
      </c>
      <c r="H19" s="3" t="str">
        <f t="shared" si="5"/>
        <v>-31±3.29</v>
      </c>
      <c r="I19" s="3" t="str">
        <f t="shared" si="6"/>
        <v>-21±2.14</v>
      </c>
      <c r="T19" s="3">
        <v>-71.13</v>
      </c>
      <c r="U19" s="3">
        <v>-65.83</v>
      </c>
      <c r="AB19" s="8">
        <v>6.9707400000000002</v>
      </c>
      <c r="AC19" s="8">
        <v>6.2538499999999999</v>
      </c>
    </row>
    <row r="20" spans="1:29">
      <c r="A20" s="3">
        <f t="shared" si="3"/>
        <v>-79</v>
      </c>
      <c r="B20" s="3">
        <f t="shared" si="0"/>
        <v>-80</v>
      </c>
      <c r="F20" s="3" t="str">
        <f t="shared" si="7"/>
        <v>-73±7.69</v>
      </c>
      <c r="G20" s="3" t="str">
        <f t="shared" si="4"/>
        <v>-73±7.34</v>
      </c>
      <c r="H20" s="3" t="str">
        <f t="shared" si="5"/>
        <v>-31±2.87</v>
      </c>
      <c r="I20" s="3" t="str">
        <f t="shared" si="6"/>
        <v>-30±2.97</v>
      </c>
      <c r="T20" s="3">
        <v>-78.8</v>
      </c>
      <c r="U20" s="3">
        <v>-80.06</v>
      </c>
      <c r="AB20" s="8">
        <v>8.0375999999999994</v>
      </c>
      <c r="AC20" s="8">
        <v>7.8458800000000002</v>
      </c>
    </row>
    <row r="21" spans="1:29">
      <c r="A21" s="3">
        <f t="shared" si="3"/>
        <v>-62</v>
      </c>
      <c r="B21" s="3">
        <f t="shared" si="0"/>
        <v>-69</v>
      </c>
      <c r="F21" s="3" t="str">
        <f t="shared" si="7"/>
        <v>-87±8.6</v>
      </c>
      <c r="G21" s="3" t="str">
        <f t="shared" si="4"/>
        <v>-69±7.42</v>
      </c>
      <c r="H21" s="3" t="str">
        <f t="shared" si="5"/>
        <v>-33±3.36</v>
      </c>
      <c r="I21" s="3" t="str">
        <f t="shared" si="6"/>
        <v>-31±2.91</v>
      </c>
      <c r="T21" s="3">
        <v>-61.6</v>
      </c>
      <c r="U21" s="3">
        <v>-68.63</v>
      </c>
      <c r="AB21" s="8">
        <v>6.2831999999999999</v>
      </c>
      <c r="AC21" s="8">
        <v>7.2061499999999992</v>
      </c>
    </row>
    <row r="22" spans="1:29">
      <c r="A22" s="3">
        <f t="shared" si="3"/>
        <v>-85</v>
      </c>
      <c r="B22" s="3">
        <f t="shared" si="0"/>
        <v>-77</v>
      </c>
      <c r="F22" s="3" t="str">
        <f t="shared" si="7"/>
        <v>-67±7.02</v>
      </c>
      <c r="G22" s="3" t="str">
        <f t="shared" si="4"/>
        <v>-73±7.71</v>
      </c>
      <c r="H22" s="3" t="str">
        <f t="shared" si="5"/>
        <v>-41±4.31</v>
      </c>
      <c r="T22" s="3">
        <v>-84.93</v>
      </c>
      <c r="U22" s="3">
        <v>-76.849999999999994</v>
      </c>
      <c r="AB22" s="8">
        <v>8.6628600000000002</v>
      </c>
      <c r="AC22" s="8">
        <v>7.1470499999999992</v>
      </c>
    </row>
    <row r="23" spans="1:29">
      <c r="A23" s="3">
        <f t="shared" si="3"/>
        <v>-72</v>
      </c>
      <c r="B23" s="3">
        <f t="shared" si="0"/>
        <v>-76</v>
      </c>
      <c r="F23" s="3" t="str">
        <f t="shared" si="7"/>
        <v>-70±7.48</v>
      </c>
      <c r="G23" s="3" t="str">
        <f t="shared" si="4"/>
        <v>-71±6.93</v>
      </c>
      <c r="H23" s="3" t="str">
        <f t="shared" si="5"/>
        <v>-27±2.57</v>
      </c>
      <c r="T23" s="3">
        <v>-72.45</v>
      </c>
      <c r="U23" s="3">
        <v>-75.78</v>
      </c>
      <c r="AB23" s="8">
        <v>7.3898999999999999</v>
      </c>
      <c r="AC23" s="8">
        <v>8.1084599999999991</v>
      </c>
    </row>
    <row r="24" spans="1:29">
      <c r="A24" s="3">
        <f t="shared" si="3"/>
        <v>-71</v>
      </c>
      <c r="B24" s="3">
        <f t="shared" si="0"/>
        <v>-69</v>
      </c>
      <c r="F24" s="3" t="str">
        <f t="shared" si="7"/>
        <v>-71±7.36</v>
      </c>
      <c r="G24" s="3" t="str">
        <f t="shared" si="4"/>
        <v>-70±6.6</v>
      </c>
      <c r="H24" s="3" t="str">
        <f t="shared" si="5"/>
        <v>-26±2.69</v>
      </c>
      <c r="T24" s="3">
        <v>-71.2</v>
      </c>
      <c r="U24" s="3">
        <v>-68.95</v>
      </c>
      <c r="AB24" s="8">
        <v>7.3335999999999997</v>
      </c>
      <c r="AC24" s="8">
        <v>6.7571000000000003</v>
      </c>
    </row>
    <row r="25" spans="1:29">
      <c r="A25" s="3">
        <f t="shared" si="3"/>
        <v>-68</v>
      </c>
      <c r="B25" s="3">
        <f t="shared" si="0"/>
        <v>-70</v>
      </c>
      <c r="F25" s="3" t="str">
        <f t="shared" si="7"/>
        <v>-75±7.55</v>
      </c>
      <c r="G25" s="3" t="str">
        <f t="shared" si="4"/>
        <v>-70±7.33</v>
      </c>
      <c r="H25" s="3" t="str">
        <f t="shared" si="5"/>
        <v>-27±2.69</v>
      </c>
      <c r="T25" s="3">
        <v>-67.739999999999995</v>
      </c>
      <c r="U25" s="3">
        <v>-70.16</v>
      </c>
      <c r="AB25" s="8">
        <v>6.7062599999999994</v>
      </c>
      <c r="AC25" s="8">
        <v>7.1563199999999991</v>
      </c>
    </row>
    <row r="26" spans="1:29">
      <c r="A26" s="3">
        <f t="shared" si="3"/>
        <v>-80</v>
      </c>
      <c r="B26" s="3">
        <f t="shared" si="0"/>
        <v>-68</v>
      </c>
      <c r="F26" s="3" t="str">
        <f t="shared" si="7"/>
        <v>-82±7.99</v>
      </c>
      <c r="G26" s="3" t="str">
        <f t="shared" si="4"/>
        <v>-62±6.37</v>
      </c>
      <c r="T26" s="3">
        <v>-80.36</v>
      </c>
      <c r="U26" s="3">
        <v>-68.400000000000006</v>
      </c>
      <c r="AB26" s="8">
        <v>7.5538400000000001</v>
      </c>
      <c r="AC26" s="8">
        <v>6.7716000000000012</v>
      </c>
    </row>
    <row r="27" spans="1:29">
      <c r="A27" s="3">
        <f t="shared" si="3"/>
        <v>-62</v>
      </c>
      <c r="B27" s="3">
        <f t="shared" si="0"/>
        <v>-85</v>
      </c>
      <c r="F27" s="3" t="str">
        <f t="shared" si="7"/>
        <v>-73±7.56</v>
      </c>
      <c r="G27" s="3" t="str">
        <f t="shared" si="4"/>
        <v>-83±8.23</v>
      </c>
      <c r="T27" s="3">
        <v>-61.8</v>
      </c>
      <c r="U27" s="3">
        <v>-84.79</v>
      </c>
      <c r="AB27" s="8">
        <v>6.2418000000000005</v>
      </c>
      <c r="AC27" s="8">
        <v>9.0725300000000004</v>
      </c>
    </row>
    <row r="28" spans="1:29">
      <c r="A28" s="3">
        <f t="shared" si="3"/>
        <v>-74</v>
      </c>
      <c r="B28" s="3">
        <f t="shared" si="0"/>
        <v>-76</v>
      </c>
      <c r="F28" s="3" t="str">
        <f t="shared" si="7"/>
        <v>-71±6.97</v>
      </c>
      <c r="G28" s="3" t="str">
        <f t="shared" si="4"/>
        <v>-66±6.25</v>
      </c>
      <c r="T28" s="3">
        <v>-73.56</v>
      </c>
      <c r="U28" s="3">
        <v>-75.69</v>
      </c>
      <c r="AB28" s="8">
        <v>6.8410799999999998</v>
      </c>
      <c r="AC28" s="8">
        <v>7.6446900000000007</v>
      </c>
    </row>
    <row r="29" spans="1:29">
      <c r="A29" s="3">
        <f t="shared" si="3"/>
        <v>-69</v>
      </c>
      <c r="B29" s="3">
        <f t="shared" si="0"/>
        <v>-69</v>
      </c>
      <c r="F29" s="3" t="str">
        <f t="shared" si="7"/>
        <v>-79±8.04</v>
      </c>
      <c r="G29" s="3" t="str">
        <f t="shared" si="4"/>
        <v>-80±7.85</v>
      </c>
      <c r="T29" s="3">
        <v>-69.36</v>
      </c>
      <c r="U29" s="3">
        <v>-69.17</v>
      </c>
      <c r="AB29" s="8">
        <v>6.8666400000000003</v>
      </c>
      <c r="AC29" s="8">
        <v>7.0553399999999993</v>
      </c>
    </row>
    <row r="30" spans="1:29">
      <c r="A30" s="3">
        <f t="shared" si="3"/>
        <v>-68</v>
      </c>
      <c r="B30" s="3">
        <f t="shared" si="0"/>
        <v>-80</v>
      </c>
      <c r="F30" s="3" t="str">
        <f t="shared" si="7"/>
        <v>-62±6.28</v>
      </c>
      <c r="G30" s="3" t="str">
        <f t="shared" si="4"/>
        <v>-69±7.21</v>
      </c>
      <c r="T30" s="3">
        <v>-68.05</v>
      </c>
      <c r="U30" s="3">
        <v>-79.56</v>
      </c>
      <c r="AB30" s="8">
        <v>6.5327999999999999</v>
      </c>
      <c r="AC30" s="8">
        <v>7.3990800000000005</v>
      </c>
    </row>
    <row r="31" spans="1:29">
      <c r="A31" s="3">
        <f t="shared" si="3"/>
        <v>-71</v>
      </c>
      <c r="B31" s="3">
        <f t="shared" si="0"/>
        <v>-71</v>
      </c>
      <c r="F31" s="3" t="str">
        <f t="shared" si="7"/>
        <v>-85±8.66</v>
      </c>
      <c r="G31" s="3" t="str">
        <f t="shared" si="4"/>
        <v>-77±7.15</v>
      </c>
      <c r="T31" s="3">
        <v>-71.28</v>
      </c>
      <c r="U31" s="3">
        <v>-71.069999999999993</v>
      </c>
      <c r="AB31" s="8">
        <v>7.1992800000000008</v>
      </c>
      <c r="AC31" s="8">
        <v>6.8937899999999992</v>
      </c>
    </row>
    <row r="32" spans="1:29">
      <c r="A32" s="3">
        <f t="shared" si="3"/>
        <v>-74</v>
      </c>
      <c r="B32" s="3">
        <f t="shared" si="0"/>
        <v>-76</v>
      </c>
      <c r="F32" s="3" t="str">
        <f t="shared" si="7"/>
        <v>-72±7.39</v>
      </c>
      <c r="G32" s="3" t="str">
        <f t="shared" si="4"/>
        <v>-76±8.11</v>
      </c>
      <c r="T32" s="3">
        <v>-74.150000000000006</v>
      </c>
      <c r="U32" s="3">
        <v>-75.87</v>
      </c>
      <c r="AB32" s="8">
        <v>7.7116000000000007</v>
      </c>
      <c r="AC32" s="8">
        <v>7.6628700000000007</v>
      </c>
    </row>
    <row r="33" spans="1:29">
      <c r="A33" s="3">
        <f t="shared" si="3"/>
        <v>-65</v>
      </c>
      <c r="B33" s="3">
        <f t="shared" si="0"/>
        <v>-77</v>
      </c>
      <c r="F33" s="3" t="str">
        <f t="shared" si="7"/>
        <v>-71±7.33</v>
      </c>
      <c r="G33" s="3" t="str">
        <f t="shared" si="4"/>
        <v>-69±6.76</v>
      </c>
      <c r="T33" s="3">
        <v>-65.41</v>
      </c>
      <c r="U33" s="3">
        <v>-77.44</v>
      </c>
      <c r="AB33" s="8">
        <v>6.2793599999999996</v>
      </c>
      <c r="AC33" s="8">
        <v>8.208639999999999</v>
      </c>
    </row>
    <row r="34" spans="1:29">
      <c r="A34" s="3">
        <f t="shared" si="3"/>
        <v>-71</v>
      </c>
      <c r="B34" s="3">
        <f t="shared" si="0"/>
        <v>-63</v>
      </c>
      <c r="F34" s="3" t="str">
        <f t="shared" si="7"/>
        <v>-68±6.71</v>
      </c>
      <c r="G34" s="3" t="str">
        <f t="shared" si="4"/>
        <v>-70±7.16</v>
      </c>
      <c r="T34" s="3">
        <v>-71.34</v>
      </c>
      <c r="U34" s="3">
        <v>-62.59</v>
      </c>
      <c r="AB34" s="8">
        <v>6.8486400000000005</v>
      </c>
      <c r="AC34" s="8">
        <v>6.5719500000000002</v>
      </c>
    </row>
    <row r="35" spans="1:29">
      <c r="A35" s="3">
        <f t="shared" si="3"/>
        <v>-60</v>
      </c>
      <c r="B35" s="3">
        <f t="shared" si="0"/>
        <v>-95</v>
      </c>
      <c r="F35" s="3" t="str">
        <f t="shared" si="7"/>
        <v>-80±7.55</v>
      </c>
      <c r="G35" s="3" t="str">
        <f t="shared" si="4"/>
        <v>-68±6.77</v>
      </c>
      <c r="T35" s="3">
        <v>-60.18</v>
      </c>
      <c r="U35" s="3">
        <v>-95.48</v>
      </c>
      <c r="AB35" s="8">
        <v>5.6569200000000004</v>
      </c>
      <c r="AC35" s="8">
        <v>9.0706000000000007</v>
      </c>
    </row>
    <row r="36" spans="1:29">
      <c r="A36" s="3">
        <f t="shared" si="3"/>
        <v>-58</v>
      </c>
      <c r="B36" s="3">
        <f t="shared" si="0"/>
        <v>-73</v>
      </c>
      <c r="F36" s="3" t="str">
        <f t="shared" si="7"/>
        <v>-62±6.24</v>
      </c>
      <c r="G36" s="3" t="str">
        <f t="shared" si="4"/>
        <v>-85±9.07</v>
      </c>
      <c r="T36" s="3">
        <v>-57.85</v>
      </c>
      <c r="U36" s="3">
        <v>-73.36</v>
      </c>
      <c r="AB36" s="8">
        <v>5.4379</v>
      </c>
      <c r="AC36" s="8">
        <v>7.0425599999999999</v>
      </c>
    </row>
    <row r="37" spans="1:29">
      <c r="A37" s="3">
        <f t="shared" si="3"/>
        <v>-75</v>
      </c>
      <c r="B37" s="3">
        <f t="shared" si="0"/>
        <v>-72</v>
      </c>
      <c r="F37" s="3" t="str">
        <f t="shared" si="7"/>
        <v>-74±6.84</v>
      </c>
      <c r="G37" s="3" t="str">
        <f t="shared" si="4"/>
        <v>-76±7.64</v>
      </c>
      <c r="T37" s="3">
        <v>-74.78</v>
      </c>
      <c r="U37" s="3">
        <v>-71.849999999999994</v>
      </c>
      <c r="AB37" s="8">
        <v>8.0014599999999998</v>
      </c>
      <c r="AC37" s="8">
        <v>7.25685</v>
      </c>
    </row>
    <row r="38" spans="1:29">
      <c r="A38" s="3">
        <f t="shared" si="3"/>
        <v>-69</v>
      </c>
      <c r="B38" s="3">
        <f t="shared" si="0"/>
        <v>-78</v>
      </c>
      <c r="F38" s="3" t="str">
        <f t="shared" si="7"/>
        <v>-69±6.87</v>
      </c>
      <c r="G38" s="3" t="str">
        <f t="shared" si="4"/>
        <v>-69±7.06</v>
      </c>
      <c r="T38" s="3">
        <v>-68.680000000000007</v>
      </c>
      <c r="U38" s="3">
        <v>-77.78</v>
      </c>
      <c r="AB38" s="8">
        <v>7.2800800000000008</v>
      </c>
      <c r="AC38" s="8">
        <v>7.7780000000000005</v>
      </c>
    </row>
    <row r="39" spans="1:29">
      <c r="A39" s="3">
        <f t="shared" si="3"/>
        <v>-71</v>
      </c>
      <c r="B39" s="3">
        <f t="shared" si="0"/>
        <v>-71</v>
      </c>
      <c r="F39" s="3" t="str">
        <f t="shared" si="7"/>
        <v>-68±6.53</v>
      </c>
      <c r="G39" s="3" t="str">
        <f t="shared" si="4"/>
        <v>-80±7.4</v>
      </c>
      <c r="T39" s="3">
        <v>-70.709999999999994</v>
      </c>
      <c r="U39" s="3">
        <v>-70.95</v>
      </c>
      <c r="AB39" s="8">
        <v>7.0002899999999997</v>
      </c>
      <c r="AC39" s="8">
        <v>6.6693000000000007</v>
      </c>
    </row>
    <row r="40" spans="1:29">
      <c r="A40" s="3">
        <f t="shared" si="3"/>
        <v>-81</v>
      </c>
      <c r="B40" s="3">
        <f t="shared" si="0"/>
        <v>-66</v>
      </c>
      <c r="F40" s="3" t="str">
        <f t="shared" si="7"/>
        <v>-71±7.2</v>
      </c>
      <c r="G40" s="3" t="str">
        <f t="shared" si="4"/>
        <v>-71±6.89</v>
      </c>
      <c r="T40" s="3">
        <v>-80.989999999999995</v>
      </c>
      <c r="U40" s="3">
        <v>-65.67</v>
      </c>
      <c r="AB40" s="8">
        <v>8.0180100000000003</v>
      </c>
      <c r="AC40" s="8">
        <v>6.1729799999999999</v>
      </c>
    </row>
    <row r="41" spans="1:29">
      <c r="A41" s="3">
        <f t="shared" si="3"/>
        <v>-64</v>
      </c>
      <c r="B41" s="3">
        <f t="shared" si="0"/>
        <v>-64</v>
      </c>
      <c r="F41" s="3" t="str">
        <f t="shared" si="7"/>
        <v>-74±7.71</v>
      </c>
      <c r="G41" s="3" t="str">
        <f t="shared" si="4"/>
        <v>-76±7.66</v>
      </c>
      <c r="T41" s="3">
        <v>-64.34</v>
      </c>
      <c r="U41" s="3">
        <v>-64.38</v>
      </c>
      <c r="AB41" s="8">
        <v>6.7557</v>
      </c>
      <c r="AC41" s="8">
        <v>6.5667599999999995</v>
      </c>
    </row>
    <row r="42" spans="1:29">
      <c r="A42" s="3">
        <f t="shared" si="3"/>
        <v>-73</v>
      </c>
      <c r="B42" s="3">
        <f t="shared" si="0"/>
        <v>-85</v>
      </c>
      <c r="F42" s="3" t="str">
        <f t="shared" si="7"/>
        <v>-65±6.28</v>
      </c>
      <c r="G42" s="3" t="str">
        <f t="shared" si="4"/>
        <v>-77±8.21</v>
      </c>
      <c r="T42" s="3">
        <v>-73.44</v>
      </c>
      <c r="U42" s="3">
        <v>-84.61</v>
      </c>
      <c r="AB42" s="8">
        <v>7.7111999999999998</v>
      </c>
      <c r="AC42" s="8">
        <v>8.0379500000000004</v>
      </c>
    </row>
    <row r="43" spans="1:29">
      <c r="A43" s="3">
        <f t="shared" si="3"/>
        <v>-74</v>
      </c>
      <c r="B43" s="3">
        <f t="shared" si="0"/>
        <v>-94</v>
      </c>
      <c r="F43" s="3" t="str">
        <f t="shared" si="7"/>
        <v>-71±6.85</v>
      </c>
      <c r="G43" s="3" t="str">
        <f t="shared" si="4"/>
        <v>-63±6.57</v>
      </c>
      <c r="T43" s="3">
        <v>-74.34</v>
      </c>
      <c r="U43" s="3">
        <v>-93.78</v>
      </c>
      <c r="AB43" s="8">
        <v>7.5083400000000005</v>
      </c>
      <c r="AC43" s="8">
        <v>10.034459999999999</v>
      </c>
    </row>
    <row r="44" spans="1:29">
      <c r="A44" s="3">
        <f t="shared" si="3"/>
        <v>-71</v>
      </c>
      <c r="B44" s="3">
        <f t="shared" si="0"/>
        <v>-80</v>
      </c>
      <c r="F44" s="3" t="str">
        <f t="shared" si="7"/>
        <v>-60±5.66</v>
      </c>
      <c r="G44" s="3" t="str">
        <f t="shared" si="4"/>
        <v>-95±9.07</v>
      </c>
      <c r="T44" s="3">
        <v>-70.89</v>
      </c>
      <c r="U44" s="3">
        <v>-79.930000000000007</v>
      </c>
      <c r="AB44" s="8">
        <v>7.0890000000000004</v>
      </c>
      <c r="AC44" s="8">
        <v>8.0729300000000013</v>
      </c>
    </row>
    <row r="45" spans="1:29">
      <c r="A45" s="3">
        <f t="shared" si="3"/>
        <v>-66</v>
      </c>
      <c r="B45" s="3">
        <f t="shared" si="0"/>
        <v>-62</v>
      </c>
      <c r="F45" s="3" t="str">
        <f t="shared" si="7"/>
        <v>-58±5.44</v>
      </c>
      <c r="G45" s="3" t="str">
        <f t="shared" si="4"/>
        <v>-73±7.04</v>
      </c>
      <c r="T45" s="3">
        <v>-65.98</v>
      </c>
      <c r="U45" s="3">
        <v>-61.58</v>
      </c>
      <c r="AB45" s="8">
        <v>6.7959399999999999</v>
      </c>
      <c r="AC45" s="8">
        <v>5.7269399999999999</v>
      </c>
    </row>
    <row r="46" spans="1:29">
      <c r="B46" s="3">
        <f t="shared" si="0"/>
        <v>-75</v>
      </c>
      <c r="F46" s="3" t="str">
        <f t="shared" si="7"/>
        <v>-75±8</v>
      </c>
      <c r="G46" s="3" t="str">
        <f t="shared" si="4"/>
        <v>-72±7.26</v>
      </c>
      <c r="U46" s="3">
        <v>-74.88</v>
      </c>
      <c r="AC46" s="8">
        <v>7.3382399999999999</v>
      </c>
    </row>
    <row r="47" spans="1:29">
      <c r="B47" s="3">
        <f t="shared" si="0"/>
        <v>-69</v>
      </c>
      <c r="F47" s="3" t="str">
        <f t="shared" si="7"/>
        <v>-69±7.28</v>
      </c>
      <c r="G47" s="3" t="str">
        <f t="shared" si="4"/>
        <v>-78±7.78</v>
      </c>
      <c r="U47" s="3">
        <v>-69.08</v>
      </c>
      <c r="AC47" s="8">
        <v>6.4244399999999997</v>
      </c>
    </row>
    <row r="48" spans="1:29">
      <c r="F48" s="3" t="str">
        <f t="shared" si="7"/>
        <v>-71±7</v>
      </c>
      <c r="G48" s="3" t="str">
        <f t="shared" si="4"/>
        <v>-71±6.67</v>
      </c>
    </row>
    <row r="49" spans="6:7">
      <c r="F49" s="3" t="str">
        <f t="shared" si="7"/>
        <v>-81±8.02</v>
      </c>
      <c r="G49" s="3" t="str">
        <f t="shared" si="4"/>
        <v>-66±6.17</v>
      </c>
    </row>
    <row r="50" spans="6:7">
      <c r="F50" s="3" t="str">
        <f t="shared" si="7"/>
        <v>-64±6.76</v>
      </c>
      <c r="G50" s="3" t="str">
        <f t="shared" si="4"/>
        <v>-64±6.57</v>
      </c>
    </row>
    <row r="51" spans="6:7">
      <c r="F51" s="3" t="str">
        <f t="shared" si="7"/>
        <v>-73±7.71</v>
      </c>
      <c r="G51" s="3" t="str">
        <f t="shared" si="4"/>
        <v>-85±8.04</v>
      </c>
    </row>
    <row r="52" spans="6:7">
      <c r="F52" s="3" t="str">
        <f t="shared" si="7"/>
        <v>-74±7.51</v>
      </c>
      <c r="G52" s="3" t="str">
        <f t="shared" si="4"/>
        <v>-94±10.03</v>
      </c>
    </row>
    <row r="53" spans="6:7">
      <c r="F53" s="3" t="str">
        <f t="shared" si="7"/>
        <v>-71±7.09</v>
      </c>
      <c r="G53" s="3" t="str">
        <f t="shared" si="4"/>
        <v>-80±8.07</v>
      </c>
    </row>
    <row r="54" spans="6:7">
      <c r="F54" s="3" t="str">
        <f>A45&amp;"±"&amp;ROUND(AB45,2)</f>
        <v>-66±6.8</v>
      </c>
      <c r="G54" s="3" t="str">
        <f t="shared" si="4"/>
        <v>-62±5.73</v>
      </c>
    </row>
    <row r="55" spans="6:7">
      <c r="G55" s="3" t="str">
        <f t="shared" si="4"/>
        <v>-75±7.34</v>
      </c>
    </row>
    <row r="56" spans="6:7">
      <c r="G56" s="3" t="str">
        <f t="shared" si="4"/>
        <v>-69±6.42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1B59C-2E40-4073-80F5-77B9D66D710A}">
  <dimension ref="A1:O47"/>
  <sheetViews>
    <sheetView zoomScale="63" zoomScaleNormal="40" workbookViewId="0">
      <selection activeCell="Q33" sqref="Q33"/>
    </sheetView>
  </sheetViews>
  <sheetFormatPr baseColWidth="10" defaultColWidth="8.83203125" defaultRowHeight="15"/>
  <cols>
    <col min="2" max="2" width="9.1640625" customWidth="1"/>
    <col min="6" max="6" width="11.6640625" customWidth="1"/>
    <col min="7" max="7" width="13.33203125" bestFit="1" customWidth="1"/>
    <col min="14" max="14" width="13.5" customWidth="1"/>
    <col min="15" max="15" width="13" customWidth="1"/>
  </cols>
  <sheetData>
    <row r="1" spans="1:15">
      <c r="A1" s="6" t="s">
        <v>19</v>
      </c>
    </row>
    <row r="3" spans="1:15">
      <c r="A3" s="3" t="s">
        <v>32</v>
      </c>
      <c r="B3" s="3"/>
      <c r="C3" s="3" t="s">
        <v>21</v>
      </c>
      <c r="D3" s="3"/>
      <c r="L3" s="3"/>
    </row>
    <row r="4" spans="1:15">
      <c r="A4" s="3">
        <v>-77</v>
      </c>
      <c r="B4" s="4" t="s">
        <v>6</v>
      </c>
      <c r="C4" s="3">
        <v>-78</v>
      </c>
      <c r="D4" s="4" t="s">
        <v>6</v>
      </c>
      <c r="E4" s="3"/>
      <c r="N4" s="11"/>
      <c r="O4" s="11"/>
    </row>
    <row r="5" spans="1:15">
      <c r="A5" s="3">
        <v>-72</v>
      </c>
      <c r="B5" s="7">
        <v>-71</v>
      </c>
      <c r="C5" s="3">
        <v>-75</v>
      </c>
      <c r="D5" s="7">
        <v>-73</v>
      </c>
      <c r="E5" s="8"/>
    </row>
    <row r="6" spans="1:15">
      <c r="A6" s="3">
        <v>-68</v>
      </c>
      <c r="B6" s="4" t="s">
        <v>9</v>
      </c>
      <c r="C6" s="3">
        <v>-64</v>
      </c>
      <c r="D6" s="4" t="s">
        <v>9</v>
      </c>
      <c r="E6" s="8"/>
    </row>
    <row r="7" spans="1:15">
      <c r="A7" s="3">
        <v>-88</v>
      </c>
      <c r="B7" s="7">
        <v>7.22</v>
      </c>
      <c r="C7" s="3">
        <v>-71</v>
      </c>
      <c r="D7" s="7">
        <v>7.54</v>
      </c>
      <c r="E7" s="8"/>
    </row>
    <row r="8" spans="1:15">
      <c r="A8" s="3">
        <v>-70</v>
      </c>
      <c r="B8" s="3"/>
      <c r="C8" s="3">
        <v>-79</v>
      </c>
      <c r="D8" s="3"/>
      <c r="E8" s="8"/>
      <c r="L8" s="3"/>
    </row>
    <row r="9" spans="1:15">
      <c r="A9" s="3">
        <v>-66</v>
      </c>
      <c r="B9" s="3"/>
      <c r="C9" s="3">
        <v>-63</v>
      </c>
      <c r="D9" s="3"/>
      <c r="E9" s="8"/>
      <c r="L9" s="3"/>
    </row>
    <row r="10" spans="1:15">
      <c r="A10" s="3">
        <v>-54</v>
      </c>
      <c r="B10" s="3"/>
      <c r="C10" s="3">
        <v>-71</v>
      </c>
      <c r="D10" s="3"/>
      <c r="E10" s="8"/>
      <c r="L10" s="3"/>
    </row>
    <row r="11" spans="1:15">
      <c r="A11" s="3">
        <v>-73</v>
      </c>
      <c r="B11" s="3"/>
      <c r="C11" s="3">
        <v>-73</v>
      </c>
      <c r="D11" s="3"/>
      <c r="E11" s="8"/>
      <c r="L11" s="3"/>
    </row>
    <row r="12" spans="1:15">
      <c r="A12" s="3">
        <v>-87</v>
      </c>
      <c r="B12" s="3"/>
      <c r="C12" s="3">
        <v>-69</v>
      </c>
      <c r="D12" s="3"/>
      <c r="E12" s="8"/>
      <c r="L12" s="3"/>
    </row>
    <row r="13" spans="1:15">
      <c r="A13" s="3">
        <v>-67</v>
      </c>
      <c r="C13" s="3">
        <v>-73</v>
      </c>
      <c r="D13" s="3"/>
      <c r="E13" s="8"/>
      <c r="L13" s="3"/>
    </row>
    <row r="14" spans="1:15">
      <c r="A14" s="3">
        <v>-70</v>
      </c>
      <c r="C14" s="3">
        <v>-71</v>
      </c>
      <c r="E14" s="8"/>
      <c r="L14" s="3"/>
    </row>
    <row r="15" spans="1:15">
      <c r="A15" s="3">
        <v>-71</v>
      </c>
      <c r="C15" s="3">
        <v>-70</v>
      </c>
      <c r="E15" s="8"/>
      <c r="L15" s="3"/>
    </row>
    <row r="16" spans="1:15">
      <c r="A16" s="3">
        <v>-75</v>
      </c>
      <c r="C16" s="3">
        <v>-70</v>
      </c>
      <c r="E16" s="8"/>
      <c r="L16" s="3"/>
    </row>
    <row r="17" spans="1:12">
      <c r="A17" s="3">
        <v>-82</v>
      </c>
      <c r="B17" s="3"/>
      <c r="C17" s="3">
        <v>-62</v>
      </c>
      <c r="E17" s="8"/>
      <c r="L17" s="3"/>
    </row>
    <row r="18" spans="1:12">
      <c r="A18" s="3">
        <v>-73</v>
      </c>
      <c r="C18" s="3">
        <v>-83</v>
      </c>
      <c r="E18" s="8"/>
    </row>
    <row r="19" spans="1:12">
      <c r="A19" s="3">
        <v>-71</v>
      </c>
      <c r="C19" s="3">
        <v>-66</v>
      </c>
      <c r="E19" s="8"/>
    </row>
    <row r="20" spans="1:12">
      <c r="A20" s="3">
        <v>-79</v>
      </c>
      <c r="C20" s="3">
        <v>-80</v>
      </c>
      <c r="E20" s="8"/>
    </row>
    <row r="21" spans="1:12">
      <c r="A21" s="3">
        <v>-62</v>
      </c>
      <c r="C21" s="3">
        <v>-69</v>
      </c>
      <c r="E21" s="8"/>
    </row>
    <row r="22" spans="1:12">
      <c r="A22" s="3">
        <v>-85</v>
      </c>
      <c r="C22" s="3">
        <v>-77</v>
      </c>
      <c r="E22" s="8"/>
    </row>
    <row r="23" spans="1:12">
      <c r="A23" s="3">
        <v>-72</v>
      </c>
      <c r="C23" s="3">
        <v>-76</v>
      </c>
      <c r="E23" s="8"/>
    </row>
    <row r="24" spans="1:12">
      <c r="A24" s="3">
        <v>-71</v>
      </c>
      <c r="C24" s="3">
        <v>-69</v>
      </c>
      <c r="E24" s="8"/>
    </row>
    <row r="25" spans="1:12">
      <c r="A25" s="3">
        <v>-68</v>
      </c>
      <c r="C25" s="3">
        <v>-70</v>
      </c>
      <c r="E25" s="8"/>
    </row>
    <row r="26" spans="1:12">
      <c r="A26" s="3">
        <v>-80</v>
      </c>
      <c r="C26" s="3">
        <v>-68</v>
      </c>
      <c r="E26" s="8"/>
    </row>
    <row r="27" spans="1:12">
      <c r="A27" s="3">
        <v>-62</v>
      </c>
      <c r="C27" s="3">
        <v>-85</v>
      </c>
      <c r="E27" s="8"/>
    </row>
    <row r="28" spans="1:12">
      <c r="A28" s="3">
        <v>-74</v>
      </c>
      <c r="C28" s="3">
        <v>-76</v>
      </c>
      <c r="E28" s="8"/>
    </row>
    <row r="29" spans="1:12">
      <c r="A29" s="3">
        <v>-69</v>
      </c>
      <c r="C29" s="3">
        <v>-69</v>
      </c>
      <c r="E29" s="8"/>
    </row>
    <row r="30" spans="1:12">
      <c r="A30" s="3">
        <v>-68</v>
      </c>
      <c r="C30" s="3">
        <v>-80</v>
      </c>
      <c r="E30" s="8"/>
    </row>
    <row r="31" spans="1:12">
      <c r="A31" s="3">
        <v>-71</v>
      </c>
      <c r="C31" s="3">
        <v>-71</v>
      </c>
      <c r="E31" s="8"/>
    </row>
    <row r="32" spans="1:12">
      <c r="A32" s="3">
        <v>-74</v>
      </c>
      <c r="C32" s="3">
        <v>-76</v>
      </c>
      <c r="E32" s="8"/>
    </row>
    <row r="33" spans="1:5">
      <c r="A33" s="3">
        <v>-65</v>
      </c>
      <c r="C33" s="3">
        <v>-77</v>
      </c>
      <c r="E33" s="8"/>
    </row>
    <row r="34" spans="1:5">
      <c r="A34" s="3">
        <v>-71</v>
      </c>
      <c r="C34" s="3">
        <v>-63</v>
      </c>
      <c r="E34" s="8"/>
    </row>
    <row r="35" spans="1:5">
      <c r="A35" s="3">
        <v>-60</v>
      </c>
      <c r="C35" s="3">
        <v>-95</v>
      </c>
      <c r="E35" s="8"/>
    </row>
    <row r="36" spans="1:5">
      <c r="A36" s="3">
        <v>-58</v>
      </c>
      <c r="C36" s="3">
        <v>-73</v>
      </c>
      <c r="E36" s="8"/>
    </row>
    <row r="37" spans="1:5">
      <c r="A37" s="3">
        <v>-75</v>
      </c>
      <c r="C37" s="3">
        <v>-72</v>
      </c>
      <c r="E37" s="8"/>
    </row>
    <row r="38" spans="1:5">
      <c r="A38" s="3">
        <v>-69</v>
      </c>
      <c r="C38" s="3">
        <v>-78</v>
      </c>
      <c r="E38" s="8"/>
    </row>
    <row r="39" spans="1:5">
      <c r="A39" s="3">
        <v>-71</v>
      </c>
      <c r="B39" s="11"/>
      <c r="C39" s="3">
        <v>-71</v>
      </c>
      <c r="E39" s="8"/>
    </row>
    <row r="40" spans="1:5">
      <c r="A40" s="3">
        <v>-81</v>
      </c>
      <c r="C40" s="3">
        <v>-66</v>
      </c>
      <c r="E40" s="8"/>
    </row>
    <row r="41" spans="1:5">
      <c r="A41" s="3">
        <v>-64</v>
      </c>
      <c r="C41" s="3">
        <v>-64</v>
      </c>
      <c r="E41" s="8"/>
    </row>
    <row r="42" spans="1:5">
      <c r="A42" s="3">
        <v>-73</v>
      </c>
      <c r="C42" s="3">
        <v>-85</v>
      </c>
      <c r="E42" s="8"/>
    </row>
    <row r="43" spans="1:5">
      <c r="A43" s="3">
        <v>-74</v>
      </c>
      <c r="C43" s="3">
        <v>-94</v>
      </c>
      <c r="E43" s="8"/>
    </row>
    <row r="44" spans="1:5">
      <c r="A44" s="3">
        <v>-71</v>
      </c>
      <c r="C44" s="3">
        <v>-80</v>
      </c>
      <c r="E44" s="8"/>
    </row>
    <row r="45" spans="1:5">
      <c r="A45" s="3">
        <v>-66</v>
      </c>
      <c r="C45" s="3">
        <v>-62</v>
      </c>
      <c r="E45" s="8"/>
    </row>
    <row r="46" spans="1:5">
      <c r="C46" s="3">
        <v>-75</v>
      </c>
    </row>
    <row r="47" spans="1:5">
      <c r="C47" s="3">
        <v>-69</v>
      </c>
    </row>
  </sheetData>
  <sortState xmlns:xlrd2="http://schemas.microsoft.com/office/spreadsheetml/2017/richdata2" ref="B40:B48">
    <sortCondition ref="B40"/>
  </sortState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DB24D-3533-4165-8944-C6BA1E0B49D3}">
  <dimension ref="A1:A2"/>
  <sheetViews>
    <sheetView zoomScale="107" workbookViewId="0">
      <selection activeCell="I24" sqref="I24"/>
    </sheetView>
  </sheetViews>
  <sheetFormatPr baseColWidth="10" defaultColWidth="8.83203125" defaultRowHeight="15"/>
  <cols>
    <col min="1" max="1" width="11.6640625" customWidth="1"/>
  </cols>
  <sheetData>
    <row r="1" spans="1:1">
      <c r="A1" s="6" t="s">
        <v>22</v>
      </c>
    </row>
    <row r="2" spans="1:1" ht="13.5" customHeight="1"/>
  </sheetData>
  <phoneticPr fontId="3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FBBEB-070E-429F-8842-F536D783F78C}">
  <dimension ref="A1"/>
  <sheetViews>
    <sheetView workbookViewId="0">
      <selection activeCell="O4" sqref="O4"/>
    </sheetView>
  </sheetViews>
  <sheetFormatPr baseColWidth="10" defaultColWidth="8.83203125" defaultRowHeight="15"/>
  <sheetData>
    <row r="1" spans="1:1">
      <c r="A1" s="6" t="s">
        <v>22</v>
      </c>
    </row>
  </sheetData>
  <phoneticPr fontId="3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E9108-F567-4692-A1B7-D12412522B39}">
  <dimension ref="A1:H46"/>
  <sheetViews>
    <sheetView workbookViewId="0">
      <selection activeCell="O42" sqref="O42"/>
    </sheetView>
  </sheetViews>
  <sheetFormatPr baseColWidth="10" defaultColWidth="8.83203125" defaultRowHeight="15"/>
  <cols>
    <col min="5" max="5" width="26.1640625" customWidth="1"/>
  </cols>
  <sheetData>
    <row r="1" spans="1:8">
      <c r="A1" s="6" t="s">
        <v>22</v>
      </c>
    </row>
    <row r="2" spans="1:8">
      <c r="A2" t="s">
        <v>20</v>
      </c>
      <c r="B2" t="s">
        <v>23</v>
      </c>
    </row>
    <row r="3" spans="1:8">
      <c r="A3">
        <v>-77</v>
      </c>
      <c r="B3">
        <v>-78</v>
      </c>
    </row>
    <row r="4" spans="1:8">
      <c r="A4">
        <v>-72</v>
      </c>
      <c r="B4">
        <v>-75</v>
      </c>
      <c r="E4" s="10"/>
      <c r="F4" s="12" t="s">
        <v>6</v>
      </c>
      <c r="G4" s="12" t="s">
        <v>9</v>
      </c>
      <c r="H4" s="12" t="s">
        <v>24</v>
      </c>
    </row>
    <row r="5" spans="1:8">
      <c r="A5">
        <v>-68</v>
      </c>
      <c r="B5">
        <v>-64</v>
      </c>
      <c r="E5" s="10" t="s">
        <v>25</v>
      </c>
      <c r="F5" s="12">
        <v>-72</v>
      </c>
      <c r="G5" s="12" t="s">
        <v>26</v>
      </c>
      <c r="H5" s="12" t="s">
        <v>26</v>
      </c>
    </row>
    <row r="6" spans="1:8">
      <c r="A6">
        <v>-88</v>
      </c>
      <c r="B6">
        <v>-71</v>
      </c>
      <c r="E6" s="10" t="s">
        <v>27</v>
      </c>
      <c r="F6" s="12">
        <v>-32</v>
      </c>
      <c r="G6" s="12">
        <v>4.82</v>
      </c>
      <c r="H6" s="12">
        <v>13</v>
      </c>
    </row>
    <row r="7" spans="1:8">
      <c r="A7">
        <v>-70</v>
      </c>
      <c r="B7">
        <v>-79</v>
      </c>
      <c r="E7" s="10" t="s">
        <v>28</v>
      </c>
      <c r="F7" s="12">
        <v>-28</v>
      </c>
      <c r="G7" s="12">
        <v>3.46</v>
      </c>
      <c r="H7" s="12">
        <v>9</v>
      </c>
    </row>
    <row r="8" spans="1:8">
      <c r="A8">
        <v>-66</v>
      </c>
      <c r="B8">
        <v>-63</v>
      </c>
    </row>
    <row r="9" spans="1:8">
      <c r="A9">
        <v>-54</v>
      </c>
      <c r="B9">
        <v>-71</v>
      </c>
    </row>
    <row r="10" spans="1:8">
      <c r="A10">
        <v>-73</v>
      </c>
      <c r="B10">
        <v>-73</v>
      </c>
    </row>
    <row r="11" spans="1:8">
      <c r="A11">
        <v>-87</v>
      </c>
      <c r="B11">
        <v>-69</v>
      </c>
    </row>
    <row r="12" spans="1:8">
      <c r="A12">
        <v>-67</v>
      </c>
      <c r="B12">
        <v>-73</v>
      </c>
    </row>
    <row r="13" spans="1:8">
      <c r="A13">
        <v>-70</v>
      </c>
      <c r="B13">
        <v>-71</v>
      </c>
      <c r="E13" s="9"/>
      <c r="F13" s="12" t="s">
        <v>29</v>
      </c>
    </row>
    <row r="14" spans="1:8">
      <c r="A14">
        <v>-71</v>
      </c>
      <c r="B14">
        <v>-70</v>
      </c>
      <c r="E14" s="9" t="s">
        <v>30</v>
      </c>
      <c r="F14" s="9">
        <f>(F6-F5)/G6*H6^(1/2)</f>
        <v>29.92158734824887</v>
      </c>
    </row>
    <row r="15" spans="1:8">
      <c r="A15">
        <v>-75</v>
      </c>
      <c r="B15">
        <v>-70</v>
      </c>
      <c r="E15" s="9" t="s">
        <v>31</v>
      </c>
      <c r="F15" s="9">
        <f>(F7-F5)/G7*H7^(1/2)</f>
        <v>38.150289017341038</v>
      </c>
    </row>
    <row r="16" spans="1:8">
      <c r="A16">
        <v>-82</v>
      </c>
      <c r="B16">
        <v>-62</v>
      </c>
    </row>
    <row r="17" spans="1:2">
      <c r="A17">
        <v>-73</v>
      </c>
      <c r="B17">
        <v>-83</v>
      </c>
    </row>
    <row r="18" spans="1:2">
      <c r="A18">
        <v>-71</v>
      </c>
      <c r="B18">
        <v>-66</v>
      </c>
    </row>
    <row r="19" spans="1:2">
      <c r="A19">
        <v>-79</v>
      </c>
      <c r="B19">
        <v>-80</v>
      </c>
    </row>
    <row r="20" spans="1:2">
      <c r="A20">
        <v>-62</v>
      </c>
      <c r="B20">
        <v>-69</v>
      </c>
    </row>
    <row r="21" spans="1:2">
      <c r="A21">
        <v>-85</v>
      </c>
      <c r="B21">
        <v>-77</v>
      </c>
    </row>
    <row r="22" spans="1:2">
      <c r="A22">
        <v>-72</v>
      </c>
      <c r="B22">
        <v>-76</v>
      </c>
    </row>
    <row r="23" spans="1:2">
      <c r="A23">
        <v>-71</v>
      </c>
      <c r="B23">
        <v>-69</v>
      </c>
    </row>
    <row r="24" spans="1:2">
      <c r="A24">
        <v>-68</v>
      </c>
      <c r="B24">
        <v>-70</v>
      </c>
    </row>
    <row r="25" spans="1:2">
      <c r="A25">
        <v>-80</v>
      </c>
      <c r="B25">
        <v>-68</v>
      </c>
    </row>
    <row r="26" spans="1:2">
      <c r="A26">
        <v>-62</v>
      </c>
      <c r="B26">
        <v>-85</v>
      </c>
    </row>
    <row r="27" spans="1:2">
      <c r="A27">
        <v>-74</v>
      </c>
      <c r="B27">
        <v>-76</v>
      </c>
    </row>
    <row r="28" spans="1:2">
      <c r="A28">
        <v>-69</v>
      </c>
      <c r="B28">
        <v>-69</v>
      </c>
    </row>
    <row r="29" spans="1:2">
      <c r="A29">
        <v>-68</v>
      </c>
      <c r="B29">
        <v>-80</v>
      </c>
    </row>
    <row r="30" spans="1:2">
      <c r="A30">
        <v>-71</v>
      </c>
      <c r="B30">
        <v>-71</v>
      </c>
    </row>
    <row r="31" spans="1:2">
      <c r="A31">
        <v>-74</v>
      </c>
      <c r="B31">
        <v>-76</v>
      </c>
    </row>
    <row r="32" spans="1:2">
      <c r="A32">
        <v>-65</v>
      </c>
      <c r="B32">
        <v>-77</v>
      </c>
    </row>
    <row r="33" spans="1:2">
      <c r="A33">
        <v>-71</v>
      </c>
      <c r="B33">
        <v>-63</v>
      </c>
    </row>
    <row r="34" spans="1:2">
      <c r="A34">
        <v>-60</v>
      </c>
      <c r="B34">
        <v>-95</v>
      </c>
    </row>
    <row r="35" spans="1:2">
      <c r="A35">
        <v>-58</v>
      </c>
      <c r="B35">
        <v>-73</v>
      </c>
    </row>
    <row r="36" spans="1:2">
      <c r="A36">
        <v>-75</v>
      </c>
      <c r="B36">
        <v>-72</v>
      </c>
    </row>
    <row r="37" spans="1:2">
      <c r="A37">
        <v>-69</v>
      </c>
      <c r="B37">
        <v>-78</v>
      </c>
    </row>
    <row r="38" spans="1:2">
      <c r="A38">
        <v>-71</v>
      </c>
      <c r="B38">
        <v>-71</v>
      </c>
    </row>
    <row r="39" spans="1:2">
      <c r="A39">
        <v>-81</v>
      </c>
      <c r="B39">
        <v>-66</v>
      </c>
    </row>
    <row r="40" spans="1:2">
      <c r="A40">
        <v>-64</v>
      </c>
      <c r="B40">
        <v>-64</v>
      </c>
    </row>
    <row r="41" spans="1:2">
      <c r="A41">
        <v>-73</v>
      </c>
      <c r="B41">
        <v>-85</v>
      </c>
    </row>
    <row r="42" spans="1:2">
      <c r="A42">
        <v>-74</v>
      </c>
      <c r="B42">
        <v>-94</v>
      </c>
    </row>
    <row r="43" spans="1:2">
      <c r="A43">
        <v>-71</v>
      </c>
      <c r="B43">
        <v>-80</v>
      </c>
    </row>
    <row r="44" spans="1:2">
      <c r="A44">
        <v>-66</v>
      </c>
      <c r="B44">
        <v>-62</v>
      </c>
    </row>
    <row r="45" spans="1:2">
      <c r="B45">
        <v>-75</v>
      </c>
    </row>
    <row r="46" spans="1:2">
      <c r="B46">
        <v>-69</v>
      </c>
    </row>
  </sheetData>
  <phoneticPr fontId="3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d594d62-12dd-44a9-8b90-0571729125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91E24C90963044E818C50E2000BED27" ma:contentTypeVersion="13" ma:contentTypeDescription="Create a new document." ma:contentTypeScope="" ma:versionID="243dcc2fdb9a98fb3bee31ac83b129e3">
  <xsd:schema xmlns:xsd="http://www.w3.org/2001/XMLSchema" xmlns:xs="http://www.w3.org/2001/XMLSchema" xmlns:p="http://schemas.microsoft.com/office/2006/metadata/properties" xmlns:ns3="1d594d62-12dd-44a9-8b90-0571729125e8" xmlns:ns4="b72f96be-df39-474b-930f-8d4e7e35303e" targetNamespace="http://schemas.microsoft.com/office/2006/metadata/properties" ma:root="true" ma:fieldsID="8a365714e01bd0713ed5cecad2a0a0b2" ns3:_="" ns4:_="">
    <xsd:import namespace="1d594d62-12dd-44a9-8b90-0571729125e8"/>
    <xsd:import namespace="b72f96be-df39-474b-930f-8d4e7e35303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594d62-12dd-44a9-8b90-0571729125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2f96be-df39-474b-930f-8d4e7e35303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3D1C945-9B2D-49DD-B28E-E39D15589AF7}">
  <ds:schemaRefs>
    <ds:schemaRef ds:uri="http://purl.org/dc/elements/1.1/"/>
    <ds:schemaRef ds:uri="b72f96be-df39-474b-930f-8d4e7e35303e"/>
    <ds:schemaRef ds:uri="http://schemas.microsoft.com/office/2006/documentManagement/types"/>
    <ds:schemaRef ds:uri="1d594d62-12dd-44a9-8b90-0571729125e8"/>
    <ds:schemaRef ds:uri="http://www.w3.org/XML/1998/namespace"/>
    <ds:schemaRef ds:uri="http://schemas.openxmlformats.org/package/2006/metadata/core-properties"/>
    <ds:schemaRef ds:uri="http://purl.org/dc/terms/"/>
    <ds:schemaRef ds:uri="http://purl.org/dc/dcmitype/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975023A5-2034-4220-969D-2F6243DFF5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d594d62-12dd-44a9-8b90-0571729125e8"/>
    <ds:schemaRef ds:uri="b72f96be-df39-474b-930f-8d4e7e35303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40ED88C-D4F2-413B-ACFF-64040369A31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Section 3</vt:lpstr>
      <vt:lpstr>Section 4</vt:lpstr>
      <vt:lpstr>Section 5</vt:lpstr>
      <vt:lpstr>Section 6</vt:lpstr>
      <vt:lpstr>Section 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Xinru Deng</dc:creator>
  <cp:keywords/>
  <dc:description/>
  <cp:lastModifiedBy>Xuanming Che</cp:lastModifiedBy>
  <cp:revision/>
  <dcterms:created xsi:type="dcterms:W3CDTF">2024-02-23T17:29:14Z</dcterms:created>
  <dcterms:modified xsi:type="dcterms:W3CDTF">2025-03-05T15:07:05Z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0x010100991E24C90963044E818C50E2000BED27</vt:lpwstr>
  </property>
</Properties>
</file>