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yalinyang/Downloads/Model/"/>
    </mc:Choice>
  </mc:AlternateContent>
  <xr:revisionPtr revIDLastSave="0" documentId="13_ncr:1_{2CA1D935-4C3C-A34A-AF7B-585C769D48CC}" xr6:coauthVersionLast="47" xr6:coauthVersionMax="47" xr10:uidLastSave="{00000000-0000-0000-0000-000000000000}"/>
  <bookViews>
    <workbookView xWindow="0" yWindow="500" windowWidth="28800" windowHeight="16500" xr2:uid="{619AAEB3-4F12-FE45-825E-F865D18B3022}"/>
  </bookViews>
  <sheets>
    <sheet name="Note" sheetId="2" r:id="rId1"/>
    <sheet name="Subscription_Monthly"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8" i="1" l="1"/>
  <c r="F60" i="1"/>
  <c r="F59" i="1"/>
  <c r="F58" i="1"/>
  <c r="F53" i="1"/>
  <c r="F54" i="1"/>
  <c r="E16" i="1"/>
  <c r="G37" i="1"/>
  <c r="E8" i="1"/>
  <c r="G8" i="1"/>
  <c r="E89" i="1" l="1"/>
  <c r="E90" i="1" s="1"/>
  <c r="G96" i="1"/>
  <c r="G95" i="1"/>
  <c r="G94" i="1"/>
  <c r="F75" i="1"/>
  <c r="G75" i="1" s="1"/>
  <c r="H75" i="1" s="1"/>
  <c r="I75" i="1" s="1"/>
  <c r="J75" i="1" s="1"/>
  <c r="K75" i="1" s="1"/>
  <c r="L75" i="1" s="1"/>
  <c r="M75" i="1" s="1"/>
  <c r="N75" i="1" s="1"/>
  <c r="O75" i="1" s="1"/>
  <c r="P75" i="1" s="1"/>
  <c r="Q75" i="1" s="1"/>
  <c r="R75" i="1" s="1"/>
  <c r="S75" i="1" s="1"/>
  <c r="T75" i="1" s="1"/>
  <c r="U75" i="1" s="1"/>
  <c r="V75" i="1" s="1"/>
  <c r="W75" i="1" s="1"/>
  <c r="X75" i="1" s="1"/>
  <c r="Y75" i="1" s="1"/>
  <c r="Z75" i="1" s="1"/>
  <c r="AA75" i="1" s="1"/>
  <c r="AB75" i="1" s="1"/>
  <c r="AC75" i="1" s="1"/>
  <c r="AD75" i="1" s="1"/>
  <c r="F74" i="1"/>
  <c r="G74" i="1" s="1"/>
  <c r="H74" i="1" s="1"/>
  <c r="I74" i="1" s="1"/>
  <c r="J74" i="1" s="1"/>
  <c r="K74" i="1" s="1"/>
  <c r="L74" i="1" s="1"/>
  <c r="M74" i="1" s="1"/>
  <c r="N74" i="1" s="1"/>
  <c r="O74" i="1" s="1"/>
  <c r="P74" i="1" s="1"/>
  <c r="Q74" i="1" s="1"/>
  <c r="R74" i="1" s="1"/>
  <c r="S74" i="1" s="1"/>
  <c r="T74" i="1" s="1"/>
  <c r="U74" i="1" s="1"/>
  <c r="V74" i="1" s="1"/>
  <c r="W74" i="1" s="1"/>
  <c r="X74" i="1" s="1"/>
  <c r="Y74" i="1" s="1"/>
  <c r="Z74" i="1" s="1"/>
  <c r="AA74" i="1" s="1"/>
  <c r="AB74" i="1" s="1"/>
  <c r="AC74" i="1" s="1"/>
  <c r="AD74" i="1" s="1"/>
  <c r="F73" i="1"/>
  <c r="G73" i="1" s="1"/>
  <c r="H73" i="1" s="1"/>
  <c r="I73" i="1" s="1"/>
  <c r="J73" i="1" s="1"/>
  <c r="K73" i="1" s="1"/>
  <c r="L73" i="1" s="1"/>
  <c r="M73" i="1" s="1"/>
  <c r="N73" i="1" s="1"/>
  <c r="O73" i="1" s="1"/>
  <c r="P73" i="1" s="1"/>
  <c r="Q73" i="1" s="1"/>
  <c r="R73" i="1" s="1"/>
  <c r="S73" i="1" s="1"/>
  <c r="T73" i="1" s="1"/>
  <c r="U73" i="1" s="1"/>
  <c r="V73" i="1" s="1"/>
  <c r="W73" i="1" s="1"/>
  <c r="X73" i="1" s="1"/>
  <c r="Y73" i="1" s="1"/>
  <c r="Z73" i="1" s="1"/>
  <c r="AA73" i="1" s="1"/>
  <c r="AB73" i="1" s="1"/>
  <c r="AC73" i="1" s="1"/>
  <c r="AD73" i="1" s="1"/>
  <c r="F62" i="1"/>
  <c r="F55" i="1"/>
  <c r="E45" i="1"/>
  <c r="F45" i="1" s="1"/>
  <c r="F49" i="1" s="1"/>
  <c r="G40" i="1"/>
  <c r="H40" i="1" s="1"/>
  <c r="G29" i="1"/>
  <c r="G28" i="1"/>
  <c r="F19" i="1"/>
  <c r="F16" i="1"/>
  <c r="F24" i="1" s="1"/>
  <c r="F32" i="1" s="1"/>
  <c r="G13" i="1"/>
  <c r="H13" i="1" s="1"/>
  <c r="I13" i="1" s="1"/>
  <c r="G12" i="1"/>
  <c r="H12" i="1" s="1"/>
  <c r="F11" i="1"/>
  <c r="F7" i="1"/>
  <c r="P4" i="1"/>
  <c r="Q4" i="1" s="1"/>
  <c r="R4" i="1" s="1"/>
  <c r="S4" i="1" s="1"/>
  <c r="T4" i="1" s="1"/>
  <c r="U4" i="1" s="1"/>
  <c r="V4" i="1" s="1"/>
  <c r="W4" i="1" s="1"/>
  <c r="X4" i="1" s="1"/>
  <c r="Y4" i="1" s="1"/>
  <c r="Z4" i="1" s="1"/>
  <c r="AA4" i="1" s="1"/>
  <c r="AB4" i="1" s="1"/>
  <c r="AC4" i="1" s="1"/>
  <c r="AD4" i="1" s="1"/>
  <c r="F17" i="1" l="1"/>
  <c r="F57" i="1"/>
  <c r="G11" i="1"/>
  <c r="F69" i="1"/>
  <c r="F79" i="1" s="1"/>
  <c r="I12" i="1"/>
  <c r="J12" i="1" s="1"/>
  <c r="K12" i="1" s="1"/>
  <c r="H11" i="1"/>
  <c r="F52" i="1"/>
  <c r="G45" i="1"/>
  <c r="H45" i="1" s="1"/>
  <c r="I45" i="1" s="1"/>
  <c r="J45" i="1" s="1"/>
  <c r="K45" i="1" s="1"/>
  <c r="L45" i="1" s="1"/>
  <c r="M45" i="1" s="1"/>
  <c r="N45" i="1" s="1"/>
  <c r="O45" i="1" s="1"/>
  <c r="P45" i="1" s="1"/>
  <c r="Q45" i="1" s="1"/>
  <c r="R45" i="1" s="1"/>
  <c r="S45" i="1" s="1"/>
  <c r="T45" i="1" s="1"/>
  <c r="U45" i="1" s="1"/>
  <c r="V45" i="1" s="1"/>
  <c r="W45" i="1" s="1"/>
  <c r="X45" i="1" s="1"/>
  <c r="Y45" i="1" s="1"/>
  <c r="Z45" i="1" s="1"/>
  <c r="AA45" i="1" s="1"/>
  <c r="AB45" i="1" s="1"/>
  <c r="AC45" i="1" s="1"/>
  <c r="AD45" i="1" s="1"/>
  <c r="F48" i="1"/>
  <c r="F50" i="1"/>
  <c r="F70" i="1" s="1"/>
  <c r="F80" i="1" s="1"/>
  <c r="J13" i="1"/>
  <c r="K13" i="1" s="1"/>
  <c r="L13" i="1" s="1"/>
  <c r="M13" i="1" s="1"/>
  <c r="N13" i="1" s="1"/>
  <c r="O13" i="1" s="1"/>
  <c r="P13" i="1" s="1"/>
  <c r="Q13" i="1" s="1"/>
  <c r="R13" i="1" s="1"/>
  <c r="S13" i="1" s="1"/>
  <c r="T13" i="1" s="1"/>
  <c r="U13" i="1" s="1"/>
  <c r="V13" i="1" s="1"/>
  <c r="W13" i="1" s="1"/>
  <c r="X13" i="1" s="1"/>
  <c r="Y13" i="1" s="1"/>
  <c r="Z13" i="1" s="1"/>
  <c r="AA13" i="1" s="1"/>
  <c r="AB13" i="1" s="1"/>
  <c r="AC13" i="1" s="1"/>
  <c r="AD13" i="1" s="1"/>
  <c r="F25" i="1"/>
  <c r="F33" i="1" s="1"/>
  <c r="F15" i="1"/>
  <c r="E9" i="1"/>
  <c r="G9" i="1" s="1"/>
  <c r="I40" i="1"/>
  <c r="H94" i="1"/>
  <c r="H95" i="1"/>
  <c r="H96" i="1"/>
  <c r="I11" i="1" l="1"/>
  <c r="F90" i="1"/>
  <c r="F89" i="1"/>
  <c r="G64" i="1"/>
  <c r="F47" i="1"/>
  <c r="G65" i="1"/>
  <c r="G60" i="1" s="1"/>
  <c r="I94" i="1"/>
  <c r="F84" i="1"/>
  <c r="G21" i="1"/>
  <c r="G17" i="1" s="1"/>
  <c r="F37" i="1"/>
  <c r="I95" i="1"/>
  <c r="J40" i="1"/>
  <c r="G50" i="1"/>
  <c r="H9" i="1"/>
  <c r="F85" i="1"/>
  <c r="F102" i="1" s="1"/>
  <c r="I96" i="1"/>
  <c r="J11" i="1"/>
  <c r="G48" i="1"/>
  <c r="G49" i="1"/>
  <c r="H8" i="1"/>
  <c r="G7" i="1"/>
  <c r="F23" i="1"/>
  <c r="G20" i="1"/>
  <c r="L12" i="1"/>
  <c r="K11" i="1"/>
  <c r="G54" i="1" l="1"/>
  <c r="G59" i="1"/>
  <c r="F67" i="1"/>
  <c r="G63" i="1"/>
  <c r="F78" i="1"/>
  <c r="F88" i="1"/>
  <c r="F101" i="1" s="1"/>
  <c r="F83" i="1"/>
  <c r="F82" i="1" s="1"/>
  <c r="G55" i="1"/>
  <c r="G70" i="1" s="1"/>
  <c r="G53" i="1"/>
  <c r="J96" i="1"/>
  <c r="F36" i="1"/>
  <c r="F35" i="1" s="1"/>
  <c r="F31" i="1"/>
  <c r="G19" i="1"/>
  <c r="G16" i="1"/>
  <c r="G69" i="1"/>
  <c r="J95" i="1"/>
  <c r="G47" i="1"/>
  <c r="H50" i="1"/>
  <c r="I9" i="1"/>
  <c r="M12" i="1"/>
  <c r="L11" i="1"/>
  <c r="H49" i="1"/>
  <c r="I8" i="1"/>
  <c r="H7" i="1"/>
  <c r="H48" i="1"/>
  <c r="K40" i="1"/>
  <c r="J94" i="1"/>
  <c r="G57" i="1" l="1"/>
  <c r="F41" i="1"/>
  <c r="F108" i="1" s="1"/>
  <c r="F77" i="1"/>
  <c r="F100" i="1"/>
  <c r="F99" i="1" s="1"/>
  <c r="G52" i="1"/>
  <c r="G62" i="1"/>
  <c r="F87" i="1"/>
  <c r="G80" i="1"/>
  <c r="H65" i="1"/>
  <c r="H60" i="1" s="1"/>
  <c r="L40" i="1"/>
  <c r="N12" i="1"/>
  <c r="M11" i="1"/>
  <c r="G68" i="1"/>
  <c r="H47" i="1"/>
  <c r="K96" i="1"/>
  <c r="K95" i="1"/>
  <c r="I49" i="1"/>
  <c r="I7" i="1"/>
  <c r="J8" i="1"/>
  <c r="I48" i="1"/>
  <c r="I50" i="1"/>
  <c r="J9" i="1"/>
  <c r="G79" i="1"/>
  <c r="H64" i="1"/>
  <c r="H59" i="1" s="1"/>
  <c r="G15" i="1"/>
  <c r="G24" i="1"/>
  <c r="G32" i="1" s="1"/>
  <c r="G25" i="1"/>
  <c r="K94" i="1"/>
  <c r="H21" i="1" l="1"/>
  <c r="H17" i="1" s="1"/>
  <c r="G33" i="1"/>
  <c r="G36" i="1"/>
  <c r="G35" i="1" s="1"/>
  <c r="G31" i="1"/>
  <c r="F42" i="1"/>
  <c r="F104" i="1"/>
  <c r="F109" i="1"/>
  <c r="F107" i="1" s="1"/>
  <c r="G90" i="1"/>
  <c r="G85" i="1"/>
  <c r="H55" i="1"/>
  <c r="H70" i="1" s="1"/>
  <c r="I65" i="1" s="1"/>
  <c r="I60" i="1" s="1"/>
  <c r="G89" i="1"/>
  <c r="L96" i="1"/>
  <c r="G23" i="1"/>
  <c r="H20" i="1"/>
  <c r="I47" i="1"/>
  <c r="J49" i="1"/>
  <c r="J48" i="1"/>
  <c r="J7" i="1"/>
  <c r="K8" i="1"/>
  <c r="G78" i="1"/>
  <c r="G67" i="1"/>
  <c r="H63" i="1"/>
  <c r="H58" i="1" s="1"/>
  <c r="J50" i="1"/>
  <c r="K9" i="1"/>
  <c r="H54" i="1"/>
  <c r="M40" i="1"/>
  <c r="L95" i="1"/>
  <c r="L94" i="1"/>
  <c r="G84" i="1"/>
  <c r="O12" i="1"/>
  <c r="N11" i="1"/>
  <c r="G41" i="1" l="1"/>
  <c r="G42" i="1" s="1"/>
  <c r="G102" i="1"/>
  <c r="G108" i="1"/>
  <c r="G88" i="1"/>
  <c r="G101" i="1" s="1"/>
  <c r="H80" i="1"/>
  <c r="H85" i="1" s="1"/>
  <c r="G87" i="1"/>
  <c r="K49" i="1"/>
  <c r="K48" i="1"/>
  <c r="K7" i="1"/>
  <c r="L8" i="1"/>
  <c r="K50" i="1"/>
  <c r="L9" i="1"/>
  <c r="J47" i="1"/>
  <c r="N40" i="1"/>
  <c r="P12" i="1"/>
  <c r="O11" i="1"/>
  <c r="H53" i="1"/>
  <c r="H57" i="1"/>
  <c r="H62" i="1"/>
  <c r="H69" i="1"/>
  <c r="H16" i="1"/>
  <c r="H19" i="1"/>
  <c r="M94" i="1"/>
  <c r="M95" i="1"/>
  <c r="M96" i="1"/>
  <c r="G77" i="1"/>
  <c r="G83" i="1"/>
  <c r="G82" i="1" s="1"/>
  <c r="I55" i="1"/>
  <c r="I70" i="1" l="1"/>
  <c r="H90" i="1"/>
  <c r="H102" i="1" s="1"/>
  <c r="G100" i="1"/>
  <c r="G99" i="1" s="1"/>
  <c r="N96" i="1"/>
  <c r="O40" i="1"/>
  <c r="L48" i="1"/>
  <c r="L49" i="1"/>
  <c r="M8" i="1"/>
  <c r="L7" i="1"/>
  <c r="J65" i="1"/>
  <c r="J60" i="1" s="1"/>
  <c r="I80" i="1"/>
  <c r="I90" i="1" s="1"/>
  <c r="H52" i="1"/>
  <c r="H68" i="1"/>
  <c r="N95" i="1"/>
  <c r="N94" i="1"/>
  <c r="H79" i="1"/>
  <c r="I64" i="1"/>
  <c r="I59" i="1" s="1"/>
  <c r="Q12" i="1"/>
  <c r="P11" i="1"/>
  <c r="L50" i="1"/>
  <c r="M9" i="1"/>
  <c r="K47" i="1"/>
  <c r="H15" i="1"/>
  <c r="H25" i="1"/>
  <c r="H24" i="1"/>
  <c r="H32" i="1" s="1"/>
  <c r="H36" i="1" l="1"/>
  <c r="I21" i="1"/>
  <c r="I17" i="1" s="1"/>
  <c r="H33" i="1"/>
  <c r="H37" i="1" s="1"/>
  <c r="G104" i="1"/>
  <c r="G109" i="1"/>
  <c r="G107" i="1" s="1"/>
  <c r="H89" i="1"/>
  <c r="N9" i="1"/>
  <c r="M50" i="1"/>
  <c r="H84" i="1"/>
  <c r="I85" i="1"/>
  <c r="I102" i="1" s="1"/>
  <c r="H78" i="1"/>
  <c r="H67" i="1"/>
  <c r="I63" i="1"/>
  <c r="I58" i="1" s="1"/>
  <c r="I54" i="1"/>
  <c r="O94" i="1"/>
  <c r="J55" i="1"/>
  <c r="P40" i="1"/>
  <c r="H23" i="1"/>
  <c r="I20" i="1"/>
  <c r="M49" i="1"/>
  <c r="M48" i="1"/>
  <c r="N8" i="1"/>
  <c r="M7" i="1"/>
  <c r="O96" i="1"/>
  <c r="L47" i="1"/>
  <c r="R12" i="1"/>
  <c r="Q11" i="1"/>
  <c r="O95" i="1"/>
  <c r="H31" i="1" l="1"/>
  <c r="H35" i="1"/>
  <c r="H88" i="1"/>
  <c r="H101" i="1" s="1"/>
  <c r="I62" i="1"/>
  <c r="I57" i="1"/>
  <c r="I53" i="1"/>
  <c r="J70" i="1"/>
  <c r="P96" i="1"/>
  <c r="H77" i="1"/>
  <c r="H83" i="1"/>
  <c r="H82" i="1" s="1"/>
  <c r="M47" i="1"/>
  <c r="P95" i="1"/>
  <c r="N50" i="1"/>
  <c r="O9" i="1"/>
  <c r="N49" i="1"/>
  <c r="N48" i="1"/>
  <c r="O8" i="1"/>
  <c r="N7" i="1"/>
  <c r="S12" i="1"/>
  <c r="R11" i="1"/>
  <c r="I69" i="1"/>
  <c r="Q40" i="1"/>
  <c r="I19" i="1"/>
  <c r="I16" i="1"/>
  <c r="P94" i="1"/>
  <c r="H41" i="1" l="1"/>
  <c r="H87" i="1"/>
  <c r="H100" i="1"/>
  <c r="H99" i="1" s="1"/>
  <c r="Q96" i="1"/>
  <c r="N47" i="1"/>
  <c r="J64" i="1"/>
  <c r="J59" i="1" s="1"/>
  <c r="I79" i="1"/>
  <c r="J80" i="1"/>
  <c r="K65" i="1"/>
  <c r="K60" i="1" s="1"/>
  <c r="Q95" i="1"/>
  <c r="T12" i="1"/>
  <c r="S11" i="1"/>
  <c r="O50" i="1"/>
  <c r="P9" i="1"/>
  <c r="I52" i="1"/>
  <c r="I68" i="1"/>
  <c r="R40" i="1"/>
  <c r="O48" i="1"/>
  <c r="O49" i="1"/>
  <c r="P8" i="1"/>
  <c r="O7" i="1"/>
  <c r="Q94" i="1"/>
  <c r="I15" i="1"/>
  <c r="I25" i="1"/>
  <c r="I24" i="1"/>
  <c r="I32" i="1" s="1"/>
  <c r="I36" i="1" l="1"/>
  <c r="J21" i="1"/>
  <c r="J17" i="1" s="1"/>
  <c r="I33" i="1"/>
  <c r="I37" i="1" s="1"/>
  <c r="H42" i="1"/>
  <c r="H108" i="1"/>
  <c r="H104" i="1"/>
  <c r="H109" i="1"/>
  <c r="J90" i="1"/>
  <c r="I89" i="1"/>
  <c r="J85" i="1"/>
  <c r="O47" i="1"/>
  <c r="I84" i="1"/>
  <c r="S40" i="1"/>
  <c r="J54" i="1"/>
  <c r="I23" i="1"/>
  <c r="J20" i="1"/>
  <c r="U12" i="1"/>
  <c r="T11" i="1"/>
  <c r="P48" i="1"/>
  <c r="Q8" i="1"/>
  <c r="P7" i="1"/>
  <c r="P49" i="1"/>
  <c r="I78" i="1"/>
  <c r="I67" i="1"/>
  <c r="J63" i="1"/>
  <c r="J58" i="1" s="1"/>
  <c r="R95" i="1"/>
  <c r="R94" i="1"/>
  <c r="P50" i="1"/>
  <c r="Q9" i="1"/>
  <c r="K55" i="1"/>
  <c r="R96" i="1"/>
  <c r="J102" i="1" l="1"/>
  <c r="H107" i="1"/>
  <c r="I35" i="1"/>
  <c r="I31" i="1"/>
  <c r="J69" i="1"/>
  <c r="K64" i="1" s="1"/>
  <c r="K59" i="1" s="1"/>
  <c r="I88" i="1"/>
  <c r="I101" i="1" s="1"/>
  <c r="Q48" i="1"/>
  <c r="Q49" i="1"/>
  <c r="Q7" i="1"/>
  <c r="R8" i="1"/>
  <c r="S8" i="1" s="1"/>
  <c r="T8" i="1" s="1"/>
  <c r="U8" i="1" s="1"/>
  <c r="V8" i="1" s="1"/>
  <c r="W8" i="1" s="1"/>
  <c r="X8" i="1" s="1"/>
  <c r="Y8" i="1" s="1"/>
  <c r="Z8" i="1" s="1"/>
  <c r="AA8" i="1" s="1"/>
  <c r="AB8" i="1" s="1"/>
  <c r="AC8" i="1" s="1"/>
  <c r="AD8" i="1" s="1"/>
  <c r="S95" i="1"/>
  <c r="K70" i="1"/>
  <c r="J62" i="1"/>
  <c r="J57" i="1"/>
  <c r="J53" i="1"/>
  <c r="T40" i="1"/>
  <c r="S96" i="1"/>
  <c r="U11" i="1"/>
  <c r="V12" i="1"/>
  <c r="P47" i="1"/>
  <c r="Q50" i="1"/>
  <c r="R9" i="1"/>
  <c r="S9" i="1" s="1"/>
  <c r="T9" i="1" s="1"/>
  <c r="U9" i="1" s="1"/>
  <c r="V9" i="1" s="1"/>
  <c r="W9" i="1" s="1"/>
  <c r="X9" i="1" s="1"/>
  <c r="Y9" i="1" s="1"/>
  <c r="Z9" i="1" s="1"/>
  <c r="AA9" i="1" s="1"/>
  <c r="AB9" i="1" s="1"/>
  <c r="AC9" i="1" s="1"/>
  <c r="AD9" i="1" s="1"/>
  <c r="I77" i="1"/>
  <c r="I83" i="1"/>
  <c r="I82" i="1" s="1"/>
  <c r="J19" i="1"/>
  <c r="J16" i="1"/>
  <c r="S94" i="1"/>
  <c r="J79" i="1" l="1"/>
  <c r="I41" i="1"/>
  <c r="I87" i="1"/>
  <c r="J89" i="1"/>
  <c r="I100" i="1"/>
  <c r="I99" i="1" s="1"/>
  <c r="J84" i="1"/>
  <c r="T94" i="1"/>
  <c r="K80" i="1"/>
  <c r="L65" i="1"/>
  <c r="L60" i="1" s="1"/>
  <c r="Q47" i="1"/>
  <c r="J15" i="1"/>
  <c r="J24" i="1"/>
  <c r="J32" i="1" s="1"/>
  <c r="J25" i="1"/>
  <c r="W12" i="1"/>
  <c r="V11" i="1"/>
  <c r="T96" i="1"/>
  <c r="T95" i="1"/>
  <c r="U40" i="1"/>
  <c r="J52" i="1"/>
  <c r="J68" i="1"/>
  <c r="R50" i="1"/>
  <c r="K54" i="1"/>
  <c r="R49" i="1"/>
  <c r="R7" i="1"/>
  <c r="R48" i="1"/>
  <c r="I42" i="1" l="1"/>
  <c r="I108" i="1"/>
  <c r="K21" i="1"/>
  <c r="K17" i="1" s="1"/>
  <c r="J33" i="1"/>
  <c r="J37" i="1" s="1"/>
  <c r="J36" i="1"/>
  <c r="J35" i="1" s="1"/>
  <c r="J31" i="1"/>
  <c r="I104" i="1"/>
  <c r="I109" i="1"/>
  <c r="I107" i="1" s="1"/>
  <c r="K90" i="1"/>
  <c r="K69" i="1"/>
  <c r="K79" i="1" s="1"/>
  <c r="S49" i="1"/>
  <c r="S48" i="1"/>
  <c r="S7" i="1"/>
  <c r="S50" i="1"/>
  <c r="V40" i="1"/>
  <c r="X12" i="1"/>
  <c r="W11" i="1"/>
  <c r="K85" i="1"/>
  <c r="L55" i="1"/>
  <c r="R47" i="1"/>
  <c r="U95" i="1"/>
  <c r="J23" i="1"/>
  <c r="K20" i="1"/>
  <c r="U94" i="1"/>
  <c r="J78" i="1"/>
  <c r="J67" i="1"/>
  <c r="K63" i="1"/>
  <c r="K58" i="1" s="1"/>
  <c r="U96" i="1"/>
  <c r="J41" i="1" l="1"/>
  <c r="K102" i="1"/>
  <c r="L64" i="1"/>
  <c r="K89" i="1"/>
  <c r="J88" i="1"/>
  <c r="V96" i="1"/>
  <c r="K19" i="1"/>
  <c r="K16" i="1"/>
  <c r="W40" i="1"/>
  <c r="K62" i="1"/>
  <c r="K57" i="1"/>
  <c r="K53" i="1"/>
  <c r="L70" i="1"/>
  <c r="T50" i="1"/>
  <c r="S47" i="1"/>
  <c r="J77" i="1"/>
  <c r="J83" i="1"/>
  <c r="J82" i="1" s="1"/>
  <c r="K84" i="1"/>
  <c r="V95" i="1"/>
  <c r="T48" i="1"/>
  <c r="T49" i="1"/>
  <c r="T7" i="1"/>
  <c r="V94" i="1"/>
  <c r="Y12" i="1"/>
  <c r="X11" i="1"/>
  <c r="L54" i="1" l="1"/>
  <c r="L59" i="1"/>
  <c r="J108" i="1"/>
  <c r="J42" i="1"/>
  <c r="J87" i="1"/>
  <c r="J101" i="1"/>
  <c r="J100" i="1"/>
  <c r="X40" i="1"/>
  <c r="U49" i="1"/>
  <c r="U48" i="1"/>
  <c r="U7" i="1"/>
  <c r="L80" i="1"/>
  <c r="M65" i="1"/>
  <c r="M60" i="1" s="1"/>
  <c r="K15" i="1"/>
  <c r="K25" i="1"/>
  <c r="K24" i="1"/>
  <c r="K32" i="1" s="1"/>
  <c r="K52" i="1"/>
  <c r="K68" i="1"/>
  <c r="W96" i="1"/>
  <c r="W95" i="1"/>
  <c r="W94" i="1"/>
  <c r="Y11" i="1"/>
  <c r="Z12" i="1"/>
  <c r="T47" i="1"/>
  <c r="U50" i="1"/>
  <c r="L69" i="1" l="1"/>
  <c r="M64" i="1" s="1"/>
  <c r="M59" i="1" s="1"/>
  <c r="K36" i="1"/>
  <c r="L21" i="1"/>
  <c r="L17" i="1" s="1"/>
  <c r="K33" i="1"/>
  <c r="K37" i="1" s="1"/>
  <c r="J99" i="1"/>
  <c r="L90" i="1"/>
  <c r="L79" i="1"/>
  <c r="L84" i="1" s="1"/>
  <c r="V49" i="1"/>
  <c r="V48" i="1"/>
  <c r="V7" i="1"/>
  <c r="K23" i="1"/>
  <c r="L20" i="1"/>
  <c r="U47" i="1"/>
  <c r="Y40" i="1"/>
  <c r="Z11" i="1"/>
  <c r="AA12" i="1"/>
  <c r="X95" i="1"/>
  <c r="M55" i="1"/>
  <c r="V50" i="1"/>
  <c r="X96" i="1"/>
  <c r="L85" i="1"/>
  <c r="M54" i="1"/>
  <c r="X94" i="1"/>
  <c r="K78" i="1"/>
  <c r="L63" i="1"/>
  <c r="L58" i="1" s="1"/>
  <c r="K67" i="1"/>
  <c r="L102" i="1" l="1"/>
  <c r="K35" i="1"/>
  <c r="K31" i="1"/>
  <c r="J104" i="1"/>
  <c r="J109" i="1"/>
  <c r="J107" i="1" s="1"/>
  <c r="M69" i="1"/>
  <c r="M79" i="1" s="1"/>
  <c r="K88" i="1"/>
  <c r="L89" i="1"/>
  <c r="AB12" i="1"/>
  <c r="AA11" i="1"/>
  <c r="Y96" i="1"/>
  <c r="Y94" i="1"/>
  <c r="M70" i="1"/>
  <c r="W49" i="1"/>
  <c r="W48" i="1"/>
  <c r="W7" i="1"/>
  <c r="V47" i="1"/>
  <c r="Z40" i="1"/>
  <c r="W50" i="1"/>
  <c r="L57" i="1"/>
  <c r="L62" i="1"/>
  <c r="L53" i="1"/>
  <c r="Y95" i="1"/>
  <c r="K83" i="1"/>
  <c r="K82" i="1" s="1"/>
  <c r="K77" i="1"/>
  <c r="L19" i="1"/>
  <c r="L16" i="1"/>
  <c r="K41" i="1" l="1"/>
  <c r="N64" i="1"/>
  <c r="N59" i="1" s="1"/>
  <c r="K100" i="1"/>
  <c r="M89" i="1"/>
  <c r="K87" i="1"/>
  <c r="K101" i="1"/>
  <c r="M84" i="1"/>
  <c r="W47" i="1"/>
  <c r="L52" i="1"/>
  <c r="L68" i="1"/>
  <c r="AA40" i="1"/>
  <c r="M80" i="1"/>
  <c r="N65" i="1"/>
  <c r="N60" i="1" s="1"/>
  <c r="Z96" i="1"/>
  <c r="AC12" i="1"/>
  <c r="AB11" i="1"/>
  <c r="Z94" i="1"/>
  <c r="L15" i="1"/>
  <c r="L24" i="1"/>
  <c r="L32" i="1" s="1"/>
  <c r="L25" i="1"/>
  <c r="Z95" i="1"/>
  <c r="X50" i="1"/>
  <c r="X49" i="1"/>
  <c r="X48" i="1"/>
  <c r="X7" i="1"/>
  <c r="N54" i="1" l="1"/>
  <c r="N69" i="1" s="1"/>
  <c r="K42" i="1"/>
  <c r="K108" i="1"/>
  <c r="L36" i="1"/>
  <c r="M21" i="1"/>
  <c r="M17" i="1" s="1"/>
  <c r="L33" i="1"/>
  <c r="L37" i="1" s="1"/>
  <c r="M90" i="1"/>
  <c r="K99" i="1"/>
  <c r="AB40" i="1"/>
  <c r="AD12" i="1"/>
  <c r="AD11" i="1" s="1"/>
  <c r="AC11" i="1"/>
  <c r="L78" i="1"/>
  <c r="L67" i="1"/>
  <c r="M63" i="1"/>
  <c r="M58" i="1" s="1"/>
  <c r="Y48" i="1"/>
  <c r="Y7" i="1"/>
  <c r="Y49" i="1"/>
  <c r="AA96" i="1"/>
  <c r="AA95" i="1"/>
  <c r="X47" i="1"/>
  <c r="L23" i="1"/>
  <c r="M20" i="1"/>
  <c r="N55" i="1"/>
  <c r="Y50" i="1"/>
  <c r="M85" i="1"/>
  <c r="AA94" i="1"/>
  <c r="M102" i="1" l="1"/>
  <c r="L35" i="1"/>
  <c r="L31" i="1"/>
  <c r="K104" i="1"/>
  <c r="K109" i="1"/>
  <c r="K107" i="1" s="1"/>
  <c r="L88" i="1"/>
  <c r="L83" i="1"/>
  <c r="L82" i="1" s="1"/>
  <c r="L77" i="1"/>
  <c r="N70" i="1"/>
  <c r="AB95" i="1"/>
  <c r="AB96" i="1"/>
  <c r="Y47" i="1"/>
  <c r="AC40" i="1"/>
  <c r="Z49" i="1"/>
  <c r="Z48" i="1"/>
  <c r="Z7" i="1"/>
  <c r="M16" i="1"/>
  <c r="M19" i="1"/>
  <c r="Z50" i="1"/>
  <c r="M53" i="1"/>
  <c r="M62" i="1"/>
  <c r="M57" i="1"/>
  <c r="AB94" i="1"/>
  <c r="N79" i="1"/>
  <c r="O64" i="1"/>
  <c r="O59" i="1" s="1"/>
  <c r="L41" i="1" l="1"/>
  <c r="L100" i="1"/>
  <c r="N89" i="1"/>
  <c r="L87" i="1"/>
  <c r="L101" i="1"/>
  <c r="N80" i="1"/>
  <c r="O65" i="1"/>
  <c r="O60" i="1" s="1"/>
  <c r="AA50" i="1"/>
  <c r="O54" i="1"/>
  <c r="AC96" i="1"/>
  <c r="N84" i="1"/>
  <c r="M15" i="1"/>
  <c r="M25" i="1"/>
  <c r="M24" i="1"/>
  <c r="M32" i="1" s="1"/>
  <c r="Z47" i="1"/>
  <c r="AC94" i="1"/>
  <c r="M52" i="1"/>
  <c r="M68" i="1"/>
  <c r="AA49" i="1"/>
  <c r="AA48" i="1"/>
  <c r="AA7" i="1"/>
  <c r="AD40" i="1"/>
  <c r="AC95" i="1"/>
  <c r="M36" i="1" l="1"/>
  <c r="L42" i="1"/>
  <c r="L108" i="1"/>
  <c r="N21" i="1"/>
  <c r="N17" i="1" s="1"/>
  <c r="M33" i="1"/>
  <c r="M37" i="1" s="1"/>
  <c r="N90" i="1"/>
  <c r="L99" i="1"/>
  <c r="AD96" i="1"/>
  <c r="O55" i="1"/>
  <c r="N85" i="1"/>
  <c r="AA47" i="1"/>
  <c r="AD95" i="1"/>
  <c r="M78" i="1"/>
  <c r="M67" i="1"/>
  <c r="N63" i="1"/>
  <c r="N58" i="1" s="1"/>
  <c r="M23" i="1"/>
  <c r="N20" i="1"/>
  <c r="O69" i="1"/>
  <c r="AB48" i="1"/>
  <c r="AB7" i="1"/>
  <c r="AB49" i="1"/>
  <c r="AD94" i="1"/>
  <c r="AB50" i="1"/>
  <c r="N102" i="1" l="1"/>
  <c r="M35" i="1"/>
  <c r="M31" i="1"/>
  <c r="L104" i="1"/>
  <c r="L109" i="1"/>
  <c r="L107" i="1" s="1"/>
  <c r="M88" i="1"/>
  <c r="O70" i="1"/>
  <c r="O80" i="1" s="1"/>
  <c r="N19" i="1"/>
  <c r="N16" i="1"/>
  <c r="M83" i="1"/>
  <c r="M82" i="1" s="1"/>
  <c r="M77" i="1"/>
  <c r="AC50" i="1"/>
  <c r="N62" i="1"/>
  <c r="N57" i="1"/>
  <c r="N53" i="1"/>
  <c r="AC48" i="1"/>
  <c r="AC49" i="1"/>
  <c r="AC7" i="1"/>
  <c r="AB47" i="1"/>
  <c r="O79" i="1"/>
  <c r="P64" i="1"/>
  <c r="P59" i="1" s="1"/>
  <c r="M41" i="1" l="1"/>
  <c r="P65" i="1"/>
  <c r="O90" i="1"/>
  <c r="M100" i="1"/>
  <c r="O89" i="1"/>
  <c r="M87" i="1"/>
  <c r="M101" i="1"/>
  <c r="O85" i="1"/>
  <c r="P54" i="1"/>
  <c r="N15" i="1"/>
  <c r="N25" i="1"/>
  <c r="N24" i="1"/>
  <c r="N32" i="1" s="1"/>
  <c r="AD49" i="1"/>
  <c r="AD48" i="1"/>
  <c r="AD7" i="1"/>
  <c r="O84" i="1"/>
  <c r="N52" i="1"/>
  <c r="N68" i="1"/>
  <c r="AC47" i="1"/>
  <c r="AD50" i="1"/>
  <c r="P55" i="1" l="1"/>
  <c r="P60" i="1"/>
  <c r="P70" i="1" s="1"/>
  <c r="Q65" i="1" s="1"/>
  <c r="Q60" i="1" s="1"/>
  <c r="M99" i="1"/>
  <c r="M109" i="1" s="1"/>
  <c r="O102" i="1"/>
  <c r="M42" i="1"/>
  <c r="M108" i="1"/>
  <c r="N36" i="1"/>
  <c r="P69" i="1"/>
  <c r="P79" i="1" s="1"/>
  <c r="O21" i="1"/>
  <c r="O17" i="1" s="1"/>
  <c r="N33" i="1"/>
  <c r="N37" i="1" s="1"/>
  <c r="N23" i="1"/>
  <c r="O20" i="1"/>
  <c r="AD47" i="1"/>
  <c r="N78" i="1"/>
  <c r="N67" i="1"/>
  <c r="O63" i="1"/>
  <c r="O58" i="1" s="1"/>
  <c r="M104" i="1" l="1"/>
  <c r="Q64" i="1"/>
  <c r="Q59" i="1" s="1"/>
  <c r="M107" i="1"/>
  <c r="N35" i="1"/>
  <c r="N31" i="1"/>
  <c r="P80" i="1"/>
  <c r="P85" i="1" s="1"/>
  <c r="P89" i="1"/>
  <c r="N88" i="1"/>
  <c r="Q55" i="1"/>
  <c r="P84" i="1"/>
  <c r="N83" i="1"/>
  <c r="N82" i="1" s="1"/>
  <c r="N77" i="1"/>
  <c r="O19" i="1"/>
  <c r="O16" i="1"/>
  <c r="O53" i="1"/>
  <c r="O57" i="1"/>
  <c r="O62" i="1"/>
  <c r="Q54" i="1" l="1"/>
  <c r="P90" i="1"/>
  <c r="P102" i="1" s="1"/>
  <c r="N41" i="1"/>
  <c r="N100" i="1"/>
  <c r="N87" i="1"/>
  <c r="N101" i="1"/>
  <c r="O52" i="1"/>
  <c r="O68" i="1"/>
  <c r="Q70" i="1"/>
  <c r="O15" i="1"/>
  <c r="O24" i="1"/>
  <c r="O32" i="1" s="1"/>
  <c r="O25" i="1"/>
  <c r="Q69" i="1"/>
  <c r="O36" i="1" l="1"/>
  <c r="P21" i="1"/>
  <c r="P17" i="1" s="1"/>
  <c r="O33" i="1"/>
  <c r="O37" i="1" s="1"/>
  <c r="N108" i="1"/>
  <c r="N42" i="1"/>
  <c r="N99" i="1"/>
  <c r="N109" i="1" s="1"/>
  <c r="P20" i="1"/>
  <c r="O23" i="1"/>
  <c r="O78" i="1"/>
  <c r="O67" i="1"/>
  <c r="P63" i="1"/>
  <c r="P58" i="1" s="1"/>
  <c r="R64" i="1"/>
  <c r="R59" i="1" s="1"/>
  <c r="Q79" i="1"/>
  <c r="R65" i="1"/>
  <c r="R60" i="1" s="1"/>
  <c r="Q80" i="1"/>
  <c r="N104" i="1" l="1"/>
  <c r="N107" i="1"/>
  <c r="O31" i="1"/>
  <c r="O35" i="1"/>
  <c r="Q90" i="1"/>
  <c r="O88" i="1"/>
  <c r="Q89" i="1"/>
  <c r="R54" i="1"/>
  <c r="Q84" i="1"/>
  <c r="R55" i="1"/>
  <c r="P53" i="1"/>
  <c r="P62" i="1"/>
  <c r="P57" i="1"/>
  <c r="O77" i="1"/>
  <c r="O83" i="1"/>
  <c r="O82" i="1" s="1"/>
  <c r="Q85" i="1"/>
  <c r="P16" i="1"/>
  <c r="P19" i="1"/>
  <c r="Q102" i="1" l="1"/>
  <c r="O41" i="1"/>
  <c r="R69" i="1"/>
  <c r="S64" i="1" s="1"/>
  <c r="S59" i="1" s="1"/>
  <c r="R70" i="1"/>
  <c r="R80" i="1" s="1"/>
  <c r="O100" i="1"/>
  <c r="O87" i="1"/>
  <c r="O101" i="1"/>
  <c r="P52" i="1"/>
  <c r="P68" i="1"/>
  <c r="P15" i="1"/>
  <c r="P25" i="1"/>
  <c r="P24" i="1"/>
  <c r="P32" i="1" s="1"/>
  <c r="S65" i="1" l="1"/>
  <c r="S60" i="1" s="1"/>
  <c r="R79" i="1"/>
  <c r="R89" i="1" s="1"/>
  <c r="P36" i="1"/>
  <c r="Q21" i="1"/>
  <c r="Q17" i="1" s="1"/>
  <c r="P33" i="1"/>
  <c r="P37" i="1" s="1"/>
  <c r="O42" i="1"/>
  <c r="O108" i="1"/>
  <c r="R90" i="1"/>
  <c r="O99" i="1"/>
  <c r="S54" i="1"/>
  <c r="P23" i="1"/>
  <c r="Q20" i="1"/>
  <c r="R85" i="1"/>
  <c r="R84" i="1"/>
  <c r="P78" i="1"/>
  <c r="P67" i="1"/>
  <c r="Q63" i="1"/>
  <c r="Q58" i="1" s="1"/>
  <c r="S55" i="1"/>
  <c r="R102" i="1" l="1"/>
  <c r="P31" i="1"/>
  <c r="P35" i="1"/>
  <c r="P41" i="1" s="1"/>
  <c r="O104" i="1"/>
  <c r="O109" i="1"/>
  <c r="O107" i="1" s="1"/>
  <c r="S69" i="1"/>
  <c r="S79" i="1" s="1"/>
  <c r="P88" i="1"/>
  <c r="Q19" i="1"/>
  <c r="Q16" i="1"/>
  <c r="P77" i="1"/>
  <c r="P83" i="1"/>
  <c r="P82" i="1" s="1"/>
  <c r="S70" i="1"/>
  <c r="Q57" i="1"/>
  <c r="Q53" i="1"/>
  <c r="Q62" i="1"/>
  <c r="T64" i="1" l="1"/>
  <c r="P108" i="1"/>
  <c r="P42" i="1"/>
  <c r="S89" i="1"/>
  <c r="P100" i="1"/>
  <c r="P87" i="1"/>
  <c r="P101" i="1"/>
  <c r="S84" i="1"/>
  <c r="Q52" i="1"/>
  <c r="Q68" i="1"/>
  <c r="Q15" i="1"/>
  <c r="Q24" i="1"/>
  <c r="Q32" i="1" s="1"/>
  <c r="Q25" i="1"/>
  <c r="S80" i="1"/>
  <c r="T65" i="1"/>
  <c r="T60" i="1" s="1"/>
  <c r="T54" i="1" l="1"/>
  <c r="T59" i="1"/>
  <c r="P99" i="1"/>
  <c r="P109" i="1" s="1"/>
  <c r="P107" i="1" s="1"/>
  <c r="T69" i="1"/>
  <c r="Q36" i="1"/>
  <c r="R21" i="1"/>
  <c r="R17" i="1" s="1"/>
  <c r="Q33" i="1"/>
  <c r="Q37" i="1" s="1"/>
  <c r="P104" i="1"/>
  <c r="S90" i="1"/>
  <c r="T55" i="1"/>
  <c r="S85" i="1"/>
  <c r="Q78" i="1"/>
  <c r="Q67" i="1"/>
  <c r="R63" i="1"/>
  <c r="R58" i="1" s="1"/>
  <c r="Q23" i="1"/>
  <c r="R20" i="1"/>
  <c r="S102" i="1" l="1"/>
  <c r="Q35" i="1"/>
  <c r="Q31" i="1"/>
  <c r="Q88" i="1"/>
  <c r="T70" i="1"/>
  <c r="T80" i="1" s="1"/>
  <c r="R62" i="1"/>
  <c r="R57" i="1"/>
  <c r="R53" i="1"/>
  <c r="Q77" i="1"/>
  <c r="Q83" i="1"/>
  <c r="Q82" i="1" s="1"/>
  <c r="T79" i="1"/>
  <c r="U64" i="1"/>
  <c r="U59" i="1" s="1"/>
  <c r="R19" i="1"/>
  <c r="R16" i="1"/>
  <c r="Q41" i="1" l="1"/>
  <c r="T90" i="1"/>
  <c r="Q100" i="1"/>
  <c r="T89" i="1"/>
  <c r="Q87" i="1"/>
  <c r="Q101" i="1"/>
  <c r="U65" i="1"/>
  <c r="T84" i="1"/>
  <c r="T85" i="1"/>
  <c r="R15" i="1"/>
  <c r="R25" i="1"/>
  <c r="R24" i="1"/>
  <c r="R32" i="1" s="1"/>
  <c r="R52" i="1"/>
  <c r="R68" i="1"/>
  <c r="U54" i="1"/>
  <c r="U55" i="1" l="1"/>
  <c r="U60" i="1"/>
  <c r="U70" i="1" s="1"/>
  <c r="T102" i="1"/>
  <c r="R36" i="1"/>
  <c r="S21" i="1"/>
  <c r="S17" i="1" s="1"/>
  <c r="R33" i="1"/>
  <c r="R37" i="1" s="1"/>
  <c r="Q108" i="1"/>
  <c r="Q42" i="1"/>
  <c r="Q99" i="1"/>
  <c r="R23" i="1"/>
  <c r="S20" i="1"/>
  <c r="U69" i="1"/>
  <c r="S63" i="1"/>
  <c r="S58" i="1" s="1"/>
  <c r="R78" i="1"/>
  <c r="R67" i="1"/>
  <c r="R35" i="1" l="1"/>
  <c r="R31" i="1"/>
  <c r="Q104" i="1"/>
  <c r="Q109" i="1"/>
  <c r="Q107" i="1" s="1"/>
  <c r="R88" i="1"/>
  <c r="U80" i="1"/>
  <c r="V65" i="1"/>
  <c r="V60" i="1" s="1"/>
  <c r="R77" i="1"/>
  <c r="R83" i="1"/>
  <c r="R82" i="1" s="1"/>
  <c r="S19" i="1"/>
  <c r="S16" i="1"/>
  <c r="S62" i="1"/>
  <c r="S57" i="1"/>
  <c r="S53" i="1"/>
  <c r="U79" i="1"/>
  <c r="V64" i="1"/>
  <c r="V59" i="1" s="1"/>
  <c r="R41" i="1" l="1"/>
  <c r="U90" i="1"/>
  <c r="U89" i="1"/>
  <c r="R100" i="1"/>
  <c r="R87" i="1"/>
  <c r="R101" i="1"/>
  <c r="S15" i="1"/>
  <c r="S25" i="1"/>
  <c r="S24" i="1"/>
  <c r="S32" i="1" s="1"/>
  <c r="S52" i="1"/>
  <c r="S68" i="1"/>
  <c r="V55" i="1"/>
  <c r="V54" i="1"/>
  <c r="U84" i="1"/>
  <c r="U85" i="1"/>
  <c r="U102" i="1" l="1"/>
  <c r="T21" i="1"/>
  <c r="T17" i="1" s="1"/>
  <c r="S33" i="1"/>
  <c r="S37" i="1" s="1"/>
  <c r="S36" i="1"/>
  <c r="R108" i="1"/>
  <c r="R42" i="1"/>
  <c r="V69" i="1"/>
  <c r="V79" i="1" s="1"/>
  <c r="R99" i="1"/>
  <c r="V70" i="1"/>
  <c r="S67" i="1"/>
  <c r="T63" i="1"/>
  <c r="T58" i="1" s="1"/>
  <c r="S78" i="1"/>
  <c r="T20" i="1"/>
  <c r="S23" i="1"/>
  <c r="S31" i="1" l="1"/>
  <c r="S35" i="1"/>
  <c r="S41" i="1" s="1"/>
  <c r="W64" i="1"/>
  <c r="R104" i="1"/>
  <c r="R109" i="1"/>
  <c r="R107" i="1" s="1"/>
  <c r="S88" i="1"/>
  <c r="V89" i="1"/>
  <c r="S83" i="1"/>
  <c r="S82" i="1" s="1"/>
  <c r="S77" i="1"/>
  <c r="T19" i="1"/>
  <c r="T16" i="1"/>
  <c r="T62" i="1"/>
  <c r="T57" i="1"/>
  <c r="T53" i="1"/>
  <c r="V80" i="1"/>
  <c r="W65" i="1"/>
  <c r="W60" i="1" s="1"/>
  <c r="V84" i="1"/>
  <c r="W54" i="1" l="1"/>
  <c r="W59" i="1"/>
  <c r="W69" i="1" s="1"/>
  <c r="S108" i="1"/>
  <c r="S42" i="1"/>
  <c r="V90" i="1"/>
  <c r="S100" i="1"/>
  <c r="S87" i="1"/>
  <c r="S101" i="1"/>
  <c r="T15" i="1"/>
  <c r="T24" i="1"/>
  <c r="T32" i="1" s="1"/>
  <c r="T25" i="1"/>
  <c r="W55" i="1"/>
  <c r="V85" i="1"/>
  <c r="T52" i="1"/>
  <c r="T68" i="1"/>
  <c r="V102" i="1" l="1"/>
  <c r="T36" i="1"/>
  <c r="U21" i="1"/>
  <c r="U17" i="1" s="1"/>
  <c r="T33" i="1"/>
  <c r="T37" i="1" s="1"/>
  <c r="S99" i="1"/>
  <c r="W70" i="1"/>
  <c r="W80" i="1" s="1"/>
  <c r="T23" i="1"/>
  <c r="U20" i="1"/>
  <c r="W79" i="1"/>
  <c r="X64" i="1"/>
  <c r="X59" i="1" s="1"/>
  <c r="T78" i="1"/>
  <c r="U63" i="1"/>
  <c r="U58" i="1" s="1"/>
  <c r="T67" i="1"/>
  <c r="T35" i="1" l="1"/>
  <c r="T31" i="1"/>
  <c r="T41" i="1" s="1"/>
  <c r="S104" i="1"/>
  <c r="S109" i="1"/>
  <c r="S107" i="1" s="1"/>
  <c r="X65" i="1"/>
  <c r="X60" i="1" s="1"/>
  <c r="W90" i="1"/>
  <c r="W102" i="1"/>
  <c r="W89" i="1"/>
  <c r="T88" i="1"/>
  <c r="U53" i="1"/>
  <c r="U57" i="1"/>
  <c r="U62" i="1"/>
  <c r="X54" i="1"/>
  <c r="U16" i="1"/>
  <c r="U19" i="1"/>
  <c r="T83" i="1"/>
  <c r="T82" i="1" s="1"/>
  <c r="T77" i="1"/>
  <c r="W84" i="1"/>
  <c r="W85" i="1"/>
  <c r="X55" i="1" l="1"/>
  <c r="T42" i="1"/>
  <c r="T108" i="1"/>
  <c r="T100" i="1"/>
  <c r="T87" i="1"/>
  <c r="T101" i="1"/>
  <c r="U15" i="1"/>
  <c r="U25" i="1"/>
  <c r="U24" i="1"/>
  <c r="U32" i="1" s="1"/>
  <c r="X69" i="1"/>
  <c r="X70" i="1"/>
  <c r="U52" i="1"/>
  <c r="U68" i="1"/>
  <c r="U36" i="1" l="1"/>
  <c r="V21" i="1"/>
  <c r="V17" i="1" s="1"/>
  <c r="U33" i="1"/>
  <c r="U37" i="1" s="1"/>
  <c r="T99" i="1"/>
  <c r="V63" i="1"/>
  <c r="V58" i="1" s="1"/>
  <c r="U78" i="1"/>
  <c r="U67" i="1"/>
  <c r="Y65" i="1"/>
  <c r="Y60" i="1" s="1"/>
  <c r="X80" i="1"/>
  <c r="X79" i="1"/>
  <c r="Y64" i="1"/>
  <c r="Y59" i="1" s="1"/>
  <c r="U23" i="1"/>
  <c r="V20" i="1"/>
  <c r="U31" i="1" l="1"/>
  <c r="U35" i="1"/>
  <c r="T104" i="1"/>
  <c r="T109" i="1"/>
  <c r="T107" i="1" s="1"/>
  <c r="X90" i="1"/>
  <c r="X89" i="1"/>
  <c r="U88" i="1"/>
  <c r="Y54" i="1"/>
  <c r="X85" i="1"/>
  <c r="U83" i="1"/>
  <c r="U82" i="1" s="1"/>
  <c r="U77" i="1"/>
  <c r="X84" i="1"/>
  <c r="Y55" i="1"/>
  <c r="V19" i="1"/>
  <c r="V16" i="1"/>
  <c r="V53" i="1"/>
  <c r="V57" i="1"/>
  <c r="V62" i="1"/>
  <c r="X102" i="1" l="1"/>
  <c r="U41" i="1"/>
  <c r="U42" i="1" s="1"/>
  <c r="Y69" i="1"/>
  <c r="Z64" i="1" s="1"/>
  <c r="Z59" i="1" s="1"/>
  <c r="Y70" i="1"/>
  <c r="Z65" i="1" s="1"/>
  <c r="Z60" i="1" s="1"/>
  <c r="U100" i="1"/>
  <c r="U87" i="1"/>
  <c r="U101" i="1"/>
  <c r="V52" i="1"/>
  <c r="V68" i="1"/>
  <c r="V15" i="1"/>
  <c r="V25" i="1"/>
  <c r="V24" i="1"/>
  <c r="V32" i="1" s="1"/>
  <c r="U108" i="1" l="1"/>
  <c r="Y79" i="1"/>
  <c r="Y89" i="1" s="1"/>
  <c r="W21" i="1"/>
  <c r="W17" i="1" s="1"/>
  <c r="V33" i="1"/>
  <c r="V37" i="1" s="1"/>
  <c r="V36" i="1"/>
  <c r="V31" i="1"/>
  <c r="Y80" i="1"/>
  <c r="Y85" i="1" s="1"/>
  <c r="U99" i="1"/>
  <c r="V23" i="1"/>
  <c r="W20" i="1"/>
  <c r="V78" i="1"/>
  <c r="V67" i="1"/>
  <c r="W63" i="1"/>
  <c r="W58" i="1" s="1"/>
  <c r="Z55" i="1"/>
  <c r="Z54" i="1"/>
  <c r="Y90" i="1" l="1"/>
  <c r="Y84" i="1"/>
  <c r="Y102" i="1"/>
  <c r="V35" i="1"/>
  <c r="V41" i="1" s="1"/>
  <c r="V42" i="1" s="1"/>
  <c r="U104" i="1"/>
  <c r="U109" i="1"/>
  <c r="U107" i="1" s="1"/>
  <c r="V88" i="1"/>
  <c r="Z69" i="1"/>
  <c r="Z79" i="1" s="1"/>
  <c r="W62" i="1"/>
  <c r="W53" i="1"/>
  <c r="W57" i="1"/>
  <c r="V83" i="1"/>
  <c r="V82" i="1" s="1"/>
  <c r="V77" i="1"/>
  <c r="W19" i="1"/>
  <c r="W16" i="1"/>
  <c r="Z70" i="1"/>
  <c r="V108" i="1" l="1"/>
  <c r="Z89" i="1"/>
  <c r="V100" i="1"/>
  <c r="V87" i="1"/>
  <c r="V101" i="1"/>
  <c r="AA64" i="1"/>
  <c r="AA59" i="1" s="1"/>
  <c r="W15" i="1"/>
  <c r="W25" i="1"/>
  <c r="W24" i="1"/>
  <c r="W32" i="1" s="1"/>
  <c r="W52" i="1"/>
  <c r="W68" i="1"/>
  <c r="Z84" i="1"/>
  <c r="Z80" i="1"/>
  <c r="AA65" i="1"/>
  <c r="AA60" i="1" s="1"/>
  <c r="X21" i="1" l="1"/>
  <c r="X17" i="1" s="1"/>
  <c r="W33" i="1"/>
  <c r="W37" i="1" s="1"/>
  <c r="W36" i="1"/>
  <c r="V99" i="1"/>
  <c r="Z90" i="1"/>
  <c r="AA54" i="1"/>
  <c r="AA69" i="1" s="1"/>
  <c r="AA79" i="1" s="1"/>
  <c r="W78" i="1"/>
  <c r="W67" i="1"/>
  <c r="X63" i="1"/>
  <c r="X58" i="1" s="1"/>
  <c r="W23" i="1"/>
  <c r="X20" i="1"/>
  <c r="AA55" i="1"/>
  <c r="Z85" i="1"/>
  <c r="Z102" i="1" s="1"/>
  <c r="W31" i="1" l="1"/>
  <c r="W35" i="1"/>
  <c r="V104" i="1"/>
  <c r="V109" i="1"/>
  <c r="V107" i="1" s="1"/>
  <c r="AA89" i="1"/>
  <c r="W88" i="1"/>
  <c r="AB64" i="1"/>
  <c r="X53" i="1"/>
  <c r="X62" i="1"/>
  <c r="X57" i="1"/>
  <c r="AA84" i="1"/>
  <c r="X16" i="1"/>
  <c r="X19" i="1"/>
  <c r="AA70" i="1"/>
  <c r="W77" i="1"/>
  <c r="W83" i="1"/>
  <c r="W82" i="1" s="1"/>
  <c r="AB54" i="1" l="1"/>
  <c r="AB59" i="1"/>
  <c r="AB69" i="1" s="1"/>
  <c r="W41" i="1"/>
  <c r="W42" i="1" s="1"/>
  <c r="W100" i="1"/>
  <c r="W87" i="1"/>
  <c r="W101" i="1"/>
  <c r="X52" i="1"/>
  <c r="X68" i="1"/>
  <c r="AA80" i="1"/>
  <c r="AB65" i="1"/>
  <c r="AB60" i="1" s="1"/>
  <c r="X15" i="1"/>
  <c r="X24" i="1"/>
  <c r="X32" i="1" s="1"/>
  <c r="X25" i="1"/>
  <c r="W108" i="1" l="1"/>
  <c r="X36" i="1"/>
  <c r="Y21" i="1"/>
  <c r="Y17" i="1" s="1"/>
  <c r="X33" i="1"/>
  <c r="X37" i="1" s="1"/>
  <c r="AA90" i="1"/>
  <c r="W99" i="1"/>
  <c r="X23" i="1"/>
  <c r="Y20" i="1"/>
  <c r="X78" i="1"/>
  <c r="X67" i="1"/>
  <c r="Y63" i="1"/>
  <c r="Y58" i="1" s="1"/>
  <c r="AB79" i="1"/>
  <c r="AC64" i="1"/>
  <c r="AC59" i="1" s="1"/>
  <c r="AB55" i="1"/>
  <c r="AA85" i="1"/>
  <c r="AA102" i="1" s="1"/>
  <c r="X31" i="1" l="1"/>
  <c r="X35" i="1"/>
  <c r="X41" i="1" s="1"/>
  <c r="W104" i="1"/>
  <c r="W109" i="1"/>
  <c r="W107" i="1" s="1"/>
  <c r="AB89" i="1"/>
  <c r="X88" i="1"/>
  <c r="AB70" i="1"/>
  <c r="AC65" i="1" s="1"/>
  <c r="AC60" i="1" s="1"/>
  <c r="AB84" i="1"/>
  <c r="AC54" i="1"/>
  <c r="Y62" i="1"/>
  <c r="Y57" i="1"/>
  <c r="Y53" i="1"/>
  <c r="Y19" i="1"/>
  <c r="Y16" i="1"/>
  <c r="X77" i="1"/>
  <c r="X83" i="1"/>
  <c r="X82" i="1" s="1"/>
  <c r="AB80" i="1" l="1"/>
  <c r="X42" i="1"/>
  <c r="X108" i="1"/>
  <c r="AB90" i="1"/>
  <c r="X100" i="1"/>
  <c r="X87" i="1"/>
  <c r="X101" i="1"/>
  <c r="AC69" i="1"/>
  <c r="AC79" i="1" s="1"/>
  <c r="AC55" i="1"/>
  <c r="AB85" i="1"/>
  <c r="Y52" i="1"/>
  <c r="Y68" i="1"/>
  <c r="Y15" i="1"/>
  <c r="Y25" i="1"/>
  <c r="Y24" i="1"/>
  <c r="Y32" i="1" s="1"/>
  <c r="AB102" i="1" l="1"/>
  <c r="Z21" i="1"/>
  <c r="Z17" i="1" s="1"/>
  <c r="Y33" i="1"/>
  <c r="Y37" i="1" s="1"/>
  <c r="Y36" i="1"/>
  <c r="X99" i="1"/>
  <c r="AC89" i="1"/>
  <c r="AD64" i="1"/>
  <c r="Y23" i="1"/>
  <c r="Z20" i="1"/>
  <c r="AC84" i="1"/>
  <c r="Y78" i="1"/>
  <c r="Y67" i="1"/>
  <c r="Z63" i="1"/>
  <c r="Z58" i="1" s="1"/>
  <c r="AC70" i="1"/>
  <c r="AD54" i="1" l="1"/>
  <c r="AD59" i="1"/>
  <c r="AD69" i="1" s="1"/>
  <c r="AD79" i="1" s="1"/>
  <c r="Y35" i="1"/>
  <c r="Y31" i="1"/>
  <c r="Y41" i="1" s="1"/>
  <c r="X104" i="1"/>
  <c r="X109" i="1"/>
  <c r="X107" i="1" s="1"/>
  <c r="Y88" i="1"/>
  <c r="Y77" i="1"/>
  <c r="Y83" i="1"/>
  <c r="Y82" i="1" s="1"/>
  <c r="Z19" i="1"/>
  <c r="Z16" i="1"/>
  <c r="AC80" i="1"/>
  <c r="AD65" i="1"/>
  <c r="AD60" i="1" s="1"/>
  <c r="Z62" i="1"/>
  <c r="Z57" i="1"/>
  <c r="Z53" i="1"/>
  <c r="Y42" i="1" l="1"/>
  <c r="Y108" i="1"/>
  <c r="AC90" i="1"/>
  <c r="AC102" i="1"/>
  <c r="AD89" i="1"/>
  <c r="Y87" i="1"/>
  <c r="Y101" i="1"/>
  <c r="Y100" i="1"/>
  <c r="AD55" i="1"/>
  <c r="AC85" i="1"/>
  <c r="Z15" i="1"/>
  <c r="Z24" i="1"/>
  <c r="Z32" i="1" s="1"/>
  <c r="Z25" i="1"/>
  <c r="AD84" i="1"/>
  <c r="Z52" i="1"/>
  <c r="Z68" i="1"/>
  <c r="AA21" i="1" l="1"/>
  <c r="AA17" i="1" s="1"/>
  <c r="Z33" i="1"/>
  <c r="Z37" i="1" s="1"/>
  <c r="Z36" i="1"/>
  <c r="Y99" i="1"/>
  <c r="Z23" i="1"/>
  <c r="AA20" i="1"/>
  <c r="Z67" i="1"/>
  <c r="Z78" i="1"/>
  <c r="AA63" i="1"/>
  <c r="AA58" i="1" s="1"/>
  <c r="AD70" i="1"/>
  <c r="AD80" i="1" s="1"/>
  <c r="Z35" i="1" l="1"/>
  <c r="Z31" i="1"/>
  <c r="Z41" i="1" s="1"/>
  <c r="Y104" i="1"/>
  <c r="Y109" i="1"/>
  <c r="Y107" i="1" s="1"/>
  <c r="AD90" i="1"/>
  <c r="Z88" i="1"/>
  <c r="AD85" i="1"/>
  <c r="AA19" i="1"/>
  <c r="AA16" i="1"/>
  <c r="AA57" i="1"/>
  <c r="AA62" i="1"/>
  <c r="AA53" i="1"/>
  <c r="Z77" i="1"/>
  <c r="Z83" i="1"/>
  <c r="Z82" i="1" s="1"/>
  <c r="AD102" i="1" l="1"/>
  <c r="Z108" i="1"/>
  <c r="Z42" i="1"/>
  <c r="Z100" i="1"/>
  <c r="Z87" i="1"/>
  <c r="Z101" i="1"/>
  <c r="AA52" i="1"/>
  <c r="AA68" i="1"/>
  <c r="AA15" i="1"/>
  <c r="AA24" i="1"/>
  <c r="AA32" i="1" s="1"/>
  <c r="AA25" i="1"/>
  <c r="AB21" i="1" l="1"/>
  <c r="AB17" i="1" s="1"/>
  <c r="AA33" i="1"/>
  <c r="AA37" i="1" s="1"/>
  <c r="AA36" i="1"/>
  <c r="Z99" i="1"/>
  <c r="AA23" i="1"/>
  <c r="AB20" i="1"/>
  <c r="AA78" i="1"/>
  <c r="AA67" i="1"/>
  <c r="AB63" i="1"/>
  <c r="AB58" i="1" s="1"/>
  <c r="AA35" i="1" l="1"/>
  <c r="AA31" i="1"/>
  <c r="AA41" i="1" s="1"/>
  <c r="Z104" i="1"/>
  <c r="Z109" i="1"/>
  <c r="Z107" i="1" s="1"/>
  <c r="AA88" i="1"/>
  <c r="AB19" i="1"/>
  <c r="AB16" i="1"/>
  <c r="AB57" i="1"/>
  <c r="AB62" i="1"/>
  <c r="AB53" i="1"/>
  <c r="AA83" i="1"/>
  <c r="AA82" i="1" s="1"/>
  <c r="AA77" i="1"/>
  <c r="AA42" i="1" l="1"/>
  <c r="AA108" i="1"/>
  <c r="AA100" i="1"/>
  <c r="AA87" i="1"/>
  <c r="AA101" i="1"/>
  <c r="AB15" i="1"/>
  <c r="AB25" i="1"/>
  <c r="AB24" i="1"/>
  <c r="AB32" i="1" s="1"/>
  <c r="AB52" i="1"/>
  <c r="AB68" i="1"/>
  <c r="AB36" i="1" l="1"/>
  <c r="AC21" i="1"/>
  <c r="AC17" i="1" s="1"/>
  <c r="AB33" i="1"/>
  <c r="AB37" i="1" s="1"/>
  <c r="AA99" i="1"/>
  <c r="AB78" i="1"/>
  <c r="AB67" i="1"/>
  <c r="AC63" i="1"/>
  <c r="AC58" i="1" s="1"/>
  <c r="AC20" i="1"/>
  <c r="AB23" i="1"/>
  <c r="AB35" i="1" l="1"/>
  <c r="AB31" i="1"/>
  <c r="AB41" i="1" s="1"/>
  <c r="AA104" i="1"/>
  <c r="AA109" i="1"/>
  <c r="AA107" i="1" s="1"/>
  <c r="AB88" i="1"/>
  <c r="AC53" i="1"/>
  <c r="AC62" i="1"/>
  <c r="AC57" i="1"/>
  <c r="AC16" i="1"/>
  <c r="AC19" i="1"/>
  <c r="AB83" i="1"/>
  <c r="AB82" i="1" s="1"/>
  <c r="AB77" i="1"/>
  <c r="AB108" i="1" l="1"/>
  <c r="AB42" i="1"/>
  <c r="AB100" i="1"/>
  <c r="AB87" i="1"/>
  <c r="AB101" i="1"/>
  <c r="AC15" i="1"/>
  <c r="AC25" i="1"/>
  <c r="AC24" i="1"/>
  <c r="AC32" i="1" s="1"/>
  <c r="AC52" i="1"/>
  <c r="AC68" i="1"/>
  <c r="AD21" i="1" l="1"/>
  <c r="AD17" i="1" s="1"/>
  <c r="AC33" i="1"/>
  <c r="AC37" i="1" s="1"/>
  <c r="AC36" i="1"/>
  <c r="AB99" i="1"/>
  <c r="AC67" i="1"/>
  <c r="AC78" i="1"/>
  <c r="AD63" i="1"/>
  <c r="AD58" i="1" s="1"/>
  <c r="AC23" i="1"/>
  <c r="AD20" i="1"/>
  <c r="AC35" i="1" l="1"/>
  <c r="AC31" i="1"/>
  <c r="AC41" i="1" s="1"/>
  <c r="AB104" i="1"/>
  <c r="AB109" i="1"/>
  <c r="AB107" i="1" s="1"/>
  <c r="AC88" i="1"/>
  <c r="AC83" i="1"/>
  <c r="AC82" i="1" s="1"/>
  <c r="AC77" i="1"/>
  <c r="AD19" i="1"/>
  <c r="AD16" i="1"/>
  <c r="AD62" i="1"/>
  <c r="AD53" i="1"/>
  <c r="AD57" i="1"/>
  <c r="AC42" i="1" l="1"/>
  <c r="AC108" i="1"/>
  <c r="AC100" i="1"/>
  <c r="AC87" i="1"/>
  <c r="AC101" i="1"/>
  <c r="AD15" i="1"/>
  <c r="AD24" i="1"/>
  <c r="AD32" i="1" s="1"/>
  <c r="AD25" i="1"/>
  <c r="AD33" i="1" s="1"/>
  <c r="AD37" i="1" s="1"/>
  <c r="AD52" i="1"/>
  <c r="AD68" i="1"/>
  <c r="AC99" i="1" l="1"/>
  <c r="AD36" i="1"/>
  <c r="AD35" i="1" s="1"/>
  <c r="AD31" i="1"/>
  <c r="AD41" i="1" s="1"/>
  <c r="AC104" i="1"/>
  <c r="AC109" i="1"/>
  <c r="AC107" i="1" s="1"/>
  <c r="AD78" i="1"/>
  <c r="AD67" i="1"/>
  <c r="AD23" i="1"/>
  <c r="AD108" i="1" l="1"/>
  <c r="AD42" i="1"/>
  <c r="AD88" i="1"/>
  <c r="AD83" i="1"/>
  <c r="AD82" i="1" s="1"/>
  <c r="AD77" i="1"/>
  <c r="AD100" i="1" l="1"/>
  <c r="AD87" i="1"/>
  <c r="AD101" i="1"/>
  <c r="AD99" i="1" l="1"/>
  <c r="AD104" i="1"/>
  <c r="AD109" i="1"/>
  <c r="AD107" i="1" s="1"/>
</calcChain>
</file>

<file path=xl/sharedStrings.xml><?xml version="1.0" encoding="utf-8"?>
<sst xmlns="http://schemas.openxmlformats.org/spreadsheetml/2006/main" count="188" uniqueCount="82">
  <si>
    <t>Revenue</t>
  </si>
  <si>
    <t>A</t>
  </si>
  <si>
    <t>F</t>
  </si>
  <si>
    <t>All figures in USD thousands unless stated</t>
  </si>
  <si>
    <t>Pilots</t>
  </si>
  <si>
    <t>New Contracts No.</t>
  </si>
  <si>
    <t>Enterprise AI</t>
  </si>
  <si>
    <t>[1]</t>
  </si>
  <si>
    <t>Generative AI</t>
  </si>
  <si>
    <t>Renewals Contracts No.</t>
  </si>
  <si>
    <t>[2]</t>
  </si>
  <si>
    <t>Churned_Contracts No.</t>
  </si>
  <si>
    <t>[3]</t>
  </si>
  <si>
    <t>Starting Contracts No.</t>
  </si>
  <si>
    <t>Rx</t>
  </si>
  <si>
    <t>Ending Contracts No.</t>
  </si>
  <si>
    <t>Avg. Rev/Contract</t>
  </si>
  <si>
    <t>[4]</t>
  </si>
  <si>
    <t>Pilots Bookings_New</t>
  </si>
  <si>
    <t>Pilots Bookings_Expansion</t>
  </si>
  <si>
    <t>[5]</t>
  </si>
  <si>
    <t>Pilot Revenue</t>
  </si>
  <si>
    <t>Duration (months)</t>
  </si>
  <si>
    <t>[6]</t>
  </si>
  <si>
    <t>Pilot_MRR</t>
  </si>
  <si>
    <t>Pilot_ARR</t>
  </si>
  <si>
    <t>Conversion Rate</t>
  </si>
  <si>
    <t>[7]</t>
  </si>
  <si>
    <t>New_Contracts No.</t>
  </si>
  <si>
    <t>[8]</t>
  </si>
  <si>
    <t>AI Platform</t>
  </si>
  <si>
    <t>AI Application</t>
  </si>
  <si>
    <t>Renewal_Contracts No.</t>
  </si>
  <si>
    <t>[9]</t>
  </si>
  <si>
    <t>[10]</t>
  </si>
  <si>
    <t>Starting_Contracts No.</t>
  </si>
  <si>
    <t>Ending_Contracts No.</t>
  </si>
  <si>
    <t>[11]</t>
  </si>
  <si>
    <t>Subscription Bookings</t>
  </si>
  <si>
    <t>Subscription Bookings_Expansion</t>
  </si>
  <si>
    <t>Subscription Revenue</t>
  </si>
  <si>
    <t>[12]</t>
  </si>
  <si>
    <t>MRR</t>
  </si>
  <si>
    <t>ARR</t>
  </si>
  <si>
    <t>Assumptions</t>
  </si>
  <si>
    <t>Pilot contracts serve as a sales funnel and either convert to long-term subscriptions or cancel. No renewal option exists.</t>
  </si>
  <si>
    <t>Per C3.AI Q4 2025 earnings call, C3 "had signed 346 initial production deployments, of which 263 are still active." Therefore, the churn rate is about 24%. As the average duration for Pilot contract is about 4.5 months. The effective churn rate is about 5%. Also, as there is no renewal for pilot contract, there is an expiry churn every 5 months of 24%.</t>
  </si>
  <si>
    <t>Per Onwish.com, the average revenue per contract for enterprise AI is about $350K, while for generative AI is about $500K.</t>
  </si>
  <si>
    <t xml:space="preserve">Assume 20% of Pilot contracts will expand the service scope or extend for some duration. </t>
  </si>
  <si>
    <t>Per FY24 10K, the duration of Pilot contracts is 3 to 6 months. Assume 50% of pilot contracts is 3 month contract and 50% is 6 months contracts. The average of Pilot contracts duration is about 4.5 months.</t>
  </si>
  <si>
    <t>Per C3.AI Q4 2025 earnings call, C3 "had signed 346 initial production deployments, of which 263 are still active." Therefore, the churn rate is about 24%. Per assumption [5], 20% is related to Pilot contract expansion. Therefore the conversion rate is about 56%.</t>
  </si>
  <si>
    <t>Assume the average revenue per contract for AI platform is about $1,800K, AI application is about $1,500K, and Generative AI is about $600K.</t>
  </si>
  <si>
    <t>Assume the contract duration for AI platform is about 36 months, AI application is about 36 months, and Generative AI is about 12 months.</t>
  </si>
  <si>
    <t>Other considerations</t>
  </si>
  <si>
    <t xml:space="preserve">Capacity check on the company's infrastructure and Sales team. </t>
  </si>
  <si>
    <t>Sensitivity check on contract growth rate, contract conversion rate, churn.</t>
  </si>
  <si>
    <t>Enterprise AI Pilot contracts transition into either AI Platform or AI Application subscriptions at a 50/50 split, while Generative AI Pilot contracts convert exclusively to Generative AI subscriptions.</t>
  </si>
  <si>
    <t>Name</t>
  </si>
  <si>
    <t>Note</t>
  </si>
  <si>
    <t>This financial model provides a structured framework for forecasting C3.AI’s subscription and pilot revenue growth, leveraging disclosed operational metrics and industry-standard SaaS valuation methodologies. The model translates qualitative business insights from earnings calls and SEC filings into quantitative projections, serving as a practical example of SaaS financial moeling with real-world disclosures.</t>
  </si>
  <si>
    <t>Version</t>
  </si>
  <si>
    <t>Preparer</t>
  </si>
  <si>
    <t>Yalin Yang</t>
  </si>
  <si>
    <t>Disclaimer</t>
  </si>
  <si>
    <t>This financial model is built using publicly available information from C3.AI SEC filings (e.g., 10-Ks, 10-Qs, earnings presentations, investor materials). 
This model is created solely for learning and practice purposes. It is not affiliated with or endorsed by C3.Ai and it should not be used for investment or decision-making purposes.
All assumptions, forecasts, and interpretations are my own and may not reflect actual company operations or guidance.</t>
  </si>
  <si>
    <t>Subscription Bookings_Contraction</t>
  </si>
  <si>
    <t>[13]</t>
  </si>
  <si>
    <t>[14]</t>
  </si>
  <si>
    <t>Assume that the revenue expansion is about 20% across all products</t>
  </si>
  <si>
    <t>Assume that the revenue contraction is about 10% across all products</t>
  </si>
  <si>
    <t>[15]</t>
  </si>
  <si>
    <t>Assume the starting contracts for AI platform is about 70, AI application is about 55, and Generative AI is about 66.</t>
  </si>
  <si>
    <t>C3.AI Revenue Forecast Model - Bookings Based</t>
  </si>
  <si>
    <t>2025.07.01</t>
  </si>
  <si>
    <t>Subscription, excl. Pilot</t>
  </si>
  <si>
    <t>Subscription excl. Pilot Revenue</t>
  </si>
  <si>
    <t>Pilot</t>
  </si>
  <si>
    <t xml:space="preserve">Subscription excl. Pilot </t>
  </si>
  <si>
    <t xml:space="preserve">Per C3.AI’s FY25 Q4 10-Q, YoY subscription revenue growth is ~22%, implying a ~2% monthly growth rate. Assumed to follow overall revenue growth but declines by 30% after the first year.
</t>
  </si>
  <si>
    <t>Assume the annual renewal rate for AI platform is about 70%, AI application is about 70%, and Generative AI is about 55%.</t>
  </si>
  <si>
    <t>Assume the annual churn rate for AI platform is about 30%, AI application is about 30%, and Generative AI is about 45%.</t>
  </si>
  <si>
    <t>Due to the lack of historical revenue data, the initial number of contracts, revenue per contract, and remaining terms are unknown. In the model above, all contracts are assumed to be new, which leads to a higher projected revenue 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</si>
</sst>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mmm\-yy;@"/>
    <numFmt numFmtId="165" formatCode="_(* #,##0_);_(* \(#,##0\);_(* &quot;-&quot;??_);_(@_)"/>
    <numFmt numFmtId="166" formatCode="0.0%"/>
  </numFmts>
  <fonts count="18" x14ac:knownFonts="1">
    <font>
      <sz val="10"/>
      <color rgb="FF000000"/>
      <name val="Aptos Narrow"/>
      <scheme val="minor"/>
    </font>
    <font>
      <b/>
      <sz val="10"/>
      <color rgb="FF0000FF"/>
      <name val="Aptos Narrow"/>
      <family val="2"/>
      <scheme val="minor"/>
    </font>
    <font>
      <sz val="10"/>
      <color rgb="FF0000FF"/>
      <name val="Aptos Narrow"/>
      <family val="2"/>
      <scheme val="minor"/>
    </font>
    <font>
      <sz val="10"/>
      <color rgb="FF000000"/>
      <name val="Aptos Narrow"/>
      <family val="2"/>
      <scheme val="minor"/>
    </font>
    <font>
      <i/>
      <sz val="10"/>
      <color theme="1"/>
      <name val="Aptos Narrow"/>
      <family val="2"/>
      <scheme val="minor"/>
    </font>
    <font>
      <sz val="10"/>
      <color theme="1"/>
      <name val="Aptos Narrow"/>
      <family val="2"/>
      <scheme val="minor"/>
    </font>
    <font>
      <i/>
      <sz val="8"/>
      <color theme="1"/>
      <name val="Aptos Narrow"/>
      <family val="2"/>
      <scheme val="minor"/>
    </font>
    <font>
      <b/>
      <sz val="10"/>
      <color theme="1"/>
      <name val="Aptos Narrow"/>
      <family val="2"/>
      <scheme val="minor"/>
    </font>
    <font>
      <b/>
      <i/>
      <sz val="10"/>
      <color rgb="FF000000"/>
      <name val="Aptos Narrow"/>
      <family val="2"/>
      <scheme val="minor"/>
    </font>
    <font>
      <sz val="10"/>
      <color theme="3"/>
      <name val="Aptos Narrow"/>
      <family val="2"/>
      <scheme val="minor"/>
    </font>
    <font>
      <i/>
      <sz val="10"/>
      <color rgb="FF000000"/>
      <name val="Aptos Narrow"/>
      <family val="2"/>
      <scheme val="minor"/>
    </font>
    <font>
      <b/>
      <i/>
      <sz val="10"/>
      <color theme="1"/>
      <name val="Aptos Narrow"/>
      <family val="2"/>
      <scheme val="minor"/>
    </font>
    <font>
      <b/>
      <sz val="10"/>
      <color rgb="FF000000"/>
      <name val="Aptos Narrow"/>
      <family val="2"/>
      <scheme val="minor"/>
    </font>
    <font>
      <b/>
      <sz val="12"/>
      <color rgb="FF000000"/>
      <name val="Aptos Narrow"/>
      <scheme val="minor"/>
    </font>
    <font>
      <sz val="12"/>
      <color rgb="FF000000"/>
      <name val="Aptos Narrow"/>
      <scheme val="minor"/>
    </font>
    <font>
      <sz val="10"/>
      <color theme="3" tint="9.9978637043366805E-2"/>
      <name val="Aptos Narrow"/>
      <family val="2"/>
      <scheme val="minor"/>
    </font>
    <font>
      <sz val="10"/>
      <color rgb="FF0070C0"/>
      <name val="Aptos Narrow"/>
      <family val="2"/>
      <scheme val="minor"/>
    </font>
    <font>
      <i/>
      <sz val="10"/>
      <color rgb="FF0070C0"/>
      <name val="Aptos Narrow"/>
      <family val="2"/>
      <scheme val="minor"/>
    </font>
  </fonts>
  <fills count="6">
    <fill>
      <patternFill patternType="none"/>
    </fill>
    <fill>
      <patternFill patternType="gray125"/>
    </fill>
    <fill>
      <patternFill patternType="solid">
        <fgColor rgb="FFCFE2F3"/>
        <bgColor rgb="FFCFE2F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9" tint="0.39997558519241921"/>
        <bgColor indexed="64"/>
      </patternFill>
    </fill>
  </fills>
  <borders count="6">
    <border>
      <left/>
      <right/>
      <top/>
      <bottom/>
      <diagonal/>
    </border>
    <border>
      <left/>
      <right/>
      <top/>
      <bottom style="thick">
        <color rgb="FF1155CC"/>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70">
    <xf numFmtId="0" fontId="0" fillId="0" borderId="0" xfId="0"/>
    <xf numFmtId="0" fontId="1" fillId="2" borderId="0" xfId="0" applyFont="1" applyFill="1"/>
    <xf numFmtId="0" fontId="2" fillId="2" borderId="0" xfId="0" applyFont="1" applyFill="1"/>
    <xf numFmtId="0" fontId="2" fillId="2" borderId="0" xfId="0" applyFont="1" applyFill="1" applyAlignment="1">
      <alignment horizontal="center"/>
    </xf>
    <xf numFmtId="0" fontId="0" fillId="0" borderId="0" xfId="0" applyAlignment="1">
      <alignment horizontal="center"/>
    </xf>
    <xf numFmtId="0" fontId="3" fillId="0" borderId="0" xfId="0" applyFont="1"/>
    <xf numFmtId="0" fontId="4" fillId="0" borderId="0" xfId="0" applyFont="1"/>
    <xf numFmtId="164" fontId="5" fillId="0" borderId="1" xfId="0" applyNumberFormat="1" applyFont="1" applyBorder="1" applyAlignment="1">
      <alignment horizontal="right"/>
    </xf>
    <xf numFmtId="49" fontId="4" fillId="0" borderId="0" xfId="1" applyNumberFormat="1" applyFont="1"/>
    <xf numFmtId="49" fontId="0" fillId="0" borderId="0" xfId="1" applyNumberFormat="1" applyFont="1"/>
    <xf numFmtId="49" fontId="0" fillId="0" borderId="0" xfId="1" applyNumberFormat="1" applyFont="1" applyAlignment="1">
      <alignment horizontal="center"/>
    </xf>
    <xf numFmtId="49" fontId="6" fillId="0" borderId="0" xfId="1" quotePrefix="1" applyNumberFormat="1" applyFont="1" applyBorder="1" applyAlignment="1">
      <alignment horizontal="right"/>
    </xf>
    <xf numFmtId="49" fontId="6" fillId="0" borderId="0" xfId="1" applyNumberFormat="1" applyFont="1" applyBorder="1" applyAlignment="1">
      <alignment horizontal="right"/>
    </xf>
    <xf numFmtId="0" fontId="7" fillId="3" borderId="0" xfId="0" applyFont="1" applyFill="1"/>
    <xf numFmtId="0" fontId="3" fillId="3" borderId="0" xfId="0" applyFont="1" applyFill="1"/>
    <xf numFmtId="0" fontId="0" fillId="3" borderId="0" xfId="0" applyFill="1" applyAlignment="1">
      <alignment horizontal="center"/>
    </xf>
    <xf numFmtId="0" fontId="0" fillId="3" borderId="0" xfId="0" applyFill="1"/>
    <xf numFmtId="0" fontId="8" fillId="0" borderId="0" xfId="0" applyFont="1"/>
    <xf numFmtId="0" fontId="4" fillId="0" borderId="0" xfId="0" applyFont="1" applyAlignment="1">
      <alignment horizontal="center"/>
    </xf>
    <xf numFmtId="0" fontId="9" fillId="0" borderId="0" xfId="0" applyFont="1"/>
    <xf numFmtId="165" fontId="9" fillId="0" borderId="2" xfId="0" applyNumberFormat="1" applyFont="1" applyBorder="1"/>
    <xf numFmtId="0" fontId="5" fillId="0" borderId="0" xfId="0" applyFont="1" applyAlignment="1">
      <alignment horizontal="left" indent="2"/>
    </xf>
    <xf numFmtId="0" fontId="10" fillId="0" borderId="0" xfId="0" applyFont="1" applyAlignment="1">
      <alignment horizontal="center"/>
    </xf>
    <xf numFmtId="0" fontId="3" fillId="0" borderId="0" xfId="0" applyFont="1" applyAlignment="1">
      <alignment horizontal="center"/>
    </xf>
    <xf numFmtId="9" fontId="5" fillId="0" borderId="0" xfId="2" applyFont="1" applyBorder="1" applyAlignment="1">
      <alignment horizontal="left" indent="2"/>
    </xf>
    <xf numFmtId="9" fontId="0" fillId="0" borderId="0" xfId="2" applyFont="1"/>
    <xf numFmtId="9" fontId="4" fillId="0" borderId="0" xfId="2" applyFont="1" applyAlignment="1">
      <alignment horizontal="center"/>
    </xf>
    <xf numFmtId="165" fontId="9" fillId="0" borderId="0" xfId="1" applyNumberFormat="1" applyFont="1"/>
    <xf numFmtId="9" fontId="5" fillId="0" borderId="0" xfId="2" applyFont="1" applyAlignment="1">
      <alignment horizontal="left" indent="2"/>
    </xf>
    <xf numFmtId="165" fontId="9" fillId="0" borderId="0" xfId="0" applyNumberFormat="1" applyFont="1"/>
    <xf numFmtId="0" fontId="5" fillId="0" borderId="0" xfId="0" applyFont="1"/>
    <xf numFmtId="0" fontId="11" fillId="0" borderId="0" xfId="0" applyFont="1"/>
    <xf numFmtId="0" fontId="5" fillId="0" borderId="0" xfId="0" applyFont="1" applyAlignment="1">
      <alignment horizontal="center"/>
    </xf>
    <xf numFmtId="0" fontId="7" fillId="4" borderId="0" xfId="0" applyFont="1" applyFill="1"/>
    <xf numFmtId="0" fontId="0" fillId="4" borderId="0" xfId="0" applyFill="1"/>
    <xf numFmtId="0" fontId="4" fillId="4" borderId="0" xfId="0" applyFont="1" applyFill="1" applyAlignment="1">
      <alignment horizontal="center"/>
    </xf>
    <xf numFmtId="0" fontId="9" fillId="4" borderId="0" xfId="0" applyFont="1" applyFill="1"/>
    <xf numFmtId="0" fontId="10" fillId="0" borderId="0" xfId="0" applyFont="1"/>
    <xf numFmtId="0" fontId="9" fillId="3" borderId="0" xfId="0" applyFont="1" applyFill="1"/>
    <xf numFmtId="0" fontId="12" fillId="0" borderId="0" xfId="0" applyFont="1"/>
    <xf numFmtId="9" fontId="9" fillId="0" borderId="0" xfId="0" applyNumberFormat="1" applyFont="1"/>
    <xf numFmtId="165" fontId="9" fillId="0" borderId="2" xfId="1" applyNumberFormat="1" applyFont="1" applyBorder="1"/>
    <xf numFmtId="9" fontId="10" fillId="0" borderId="0" xfId="0" applyNumberFormat="1" applyFont="1" applyAlignment="1">
      <alignment horizontal="center"/>
    </xf>
    <xf numFmtId="1" fontId="9" fillId="0" borderId="0" xfId="0" applyNumberFormat="1" applyFont="1"/>
    <xf numFmtId="9" fontId="0" fillId="0" borderId="0" xfId="0" applyNumberFormat="1" applyAlignment="1">
      <alignment horizontal="center"/>
    </xf>
    <xf numFmtId="0" fontId="7" fillId="0" borderId="0" xfId="0" applyFont="1"/>
    <xf numFmtId="0" fontId="0" fillId="4" borderId="0" xfId="0" applyFill="1" applyAlignment="1">
      <alignment horizontal="center"/>
    </xf>
    <xf numFmtId="0" fontId="7" fillId="5" borderId="0" xfId="0" applyFont="1" applyFill="1"/>
    <xf numFmtId="0" fontId="3" fillId="5" borderId="0" xfId="0" applyFont="1" applyFill="1"/>
    <xf numFmtId="0" fontId="0" fillId="5" borderId="0" xfId="0" applyFill="1" applyAlignment="1">
      <alignment horizontal="center"/>
    </xf>
    <xf numFmtId="0" fontId="9" fillId="5" borderId="0" xfId="0" applyFont="1" applyFill="1"/>
    <xf numFmtId="0" fontId="3" fillId="0" borderId="0" xfId="0" applyFont="1" applyAlignment="1">
      <alignment horizontal="right"/>
    </xf>
    <xf numFmtId="0" fontId="0" fillId="0" borderId="0" xfId="0" applyAlignment="1">
      <alignment horizontal="right"/>
    </xf>
    <xf numFmtId="0" fontId="13" fillId="0" borderId="3" xfId="0" applyFont="1" applyBorder="1" applyAlignment="1">
      <alignment vertical="center"/>
    </xf>
    <xf numFmtId="0" fontId="14" fillId="0" borderId="4" xfId="0" applyFont="1" applyBorder="1"/>
    <xf numFmtId="0" fontId="14" fillId="0" borderId="5" xfId="0" applyFont="1" applyBorder="1"/>
    <xf numFmtId="17" fontId="14" fillId="0" borderId="4" xfId="0" quotePrefix="1" applyNumberFormat="1" applyFont="1" applyBorder="1"/>
    <xf numFmtId="0" fontId="15" fillId="0" borderId="0" xfId="0" applyFont="1"/>
    <xf numFmtId="9" fontId="16" fillId="0" borderId="0" xfId="0" applyNumberFormat="1" applyFont="1"/>
    <xf numFmtId="0" fontId="16" fillId="0" borderId="0" xfId="0" applyFont="1"/>
    <xf numFmtId="9" fontId="16" fillId="0" borderId="0" xfId="2" applyFont="1"/>
    <xf numFmtId="0" fontId="16" fillId="4" borderId="0" xfId="0" applyFont="1" applyFill="1"/>
    <xf numFmtId="0" fontId="16" fillId="3" borderId="0" xfId="0" applyFont="1" applyFill="1"/>
    <xf numFmtId="9" fontId="17" fillId="0" borderId="0" xfId="0" applyNumberFormat="1" applyFont="1" applyAlignment="1">
      <alignment horizontal="right"/>
    </xf>
    <xf numFmtId="9" fontId="16" fillId="0" borderId="0" xfId="0" applyNumberFormat="1" applyFont="1" applyAlignment="1">
      <alignment horizontal="right"/>
    </xf>
    <xf numFmtId="166" fontId="16" fillId="0" borderId="0" xfId="2" applyNumberFormat="1" applyFont="1"/>
    <xf numFmtId="165" fontId="16" fillId="0" borderId="0" xfId="1" applyNumberFormat="1" applyFont="1"/>
    <xf numFmtId="0" fontId="14" fillId="0" borderId="0" xfId="0" applyFont="1" applyAlignment="1">
      <alignment horizontal="left" wrapText="1"/>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D8448-4A05-4B41-AE69-C5BB0B9BBF6E}">
  <dimension ref="B3:K14"/>
  <sheetViews>
    <sheetView showGridLines="0" tabSelected="1" zoomScaleNormal="100" workbookViewId="0">
      <selection activeCell="V7" sqref="V7"/>
    </sheetView>
  </sheetViews>
  <sheetFormatPr baseColWidth="10" defaultRowHeight="14" x14ac:dyDescent="0.2"/>
  <cols>
    <col min="2" max="2" width="19" customWidth="1"/>
  </cols>
  <sheetData>
    <row r="3" spans="2:11" ht="16" x14ac:dyDescent="0.2">
      <c r="B3" s="53" t="s">
        <v>57</v>
      </c>
      <c r="C3" s="54" t="s">
        <v>72</v>
      </c>
      <c r="D3" s="54"/>
      <c r="E3" s="54"/>
      <c r="F3" s="54"/>
      <c r="G3" s="54"/>
      <c r="H3" s="54"/>
      <c r="I3" s="54"/>
      <c r="J3" s="54"/>
      <c r="K3" s="55"/>
    </row>
    <row r="4" spans="2:11" ht="20" customHeight="1" x14ac:dyDescent="0.2">
      <c r="B4" s="53" t="s">
        <v>60</v>
      </c>
      <c r="C4" s="56" t="s">
        <v>73</v>
      </c>
      <c r="D4" s="54"/>
      <c r="E4" s="54"/>
      <c r="F4" s="54"/>
      <c r="G4" s="54"/>
      <c r="H4" s="54"/>
      <c r="I4" s="54"/>
      <c r="J4" s="54"/>
      <c r="K4" s="55"/>
    </row>
    <row r="5" spans="2:11" ht="23" customHeight="1" x14ac:dyDescent="0.2">
      <c r="B5" s="53" t="s">
        <v>61</v>
      </c>
      <c r="C5" s="54" t="s">
        <v>62</v>
      </c>
      <c r="D5" s="54"/>
      <c r="E5" s="54"/>
      <c r="F5" s="54"/>
      <c r="G5" s="54"/>
      <c r="H5" s="54"/>
      <c r="I5" s="54"/>
      <c r="J5" s="54"/>
      <c r="K5" s="55"/>
    </row>
    <row r="6" spans="2:11" ht="92" customHeight="1" x14ac:dyDescent="0.2">
      <c r="B6" s="53" t="s">
        <v>58</v>
      </c>
      <c r="C6" s="68" t="s">
        <v>59</v>
      </c>
      <c r="D6" s="68"/>
      <c r="E6" s="68"/>
      <c r="F6" s="68"/>
      <c r="G6" s="68"/>
      <c r="H6" s="68"/>
      <c r="I6" s="68"/>
      <c r="J6" s="68"/>
      <c r="K6" s="69"/>
    </row>
    <row r="7" spans="2:11" ht="132" customHeight="1" x14ac:dyDescent="0.2">
      <c r="B7" s="53" t="s">
        <v>63</v>
      </c>
      <c r="C7" s="68" t="s">
        <v>64</v>
      </c>
      <c r="D7" s="68"/>
      <c r="E7" s="68"/>
      <c r="F7" s="68"/>
      <c r="G7" s="68"/>
      <c r="H7" s="68"/>
      <c r="I7" s="68"/>
      <c r="J7" s="68"/>
      <c r="K7" s="69"/>
    </row>
    <row r="8" spans="2:11" ht="16" x14ac:dyDescent="0.2">
      <c r="C8" s="67"/>
      <c r="D8" s="67"/>
      <c r="E8" s="67"/>
      <c r="F8" s="67"/>
      <c r="G8" s="67"/>
      <c r="H8" s="67"/>
      <c r="I8" s="67"/>
      <c r="J8" s="67"/>
      <c r="K8" s="67"/>
    </row>
    <row r="9" spans="2:11" ht="16" x14ac:dyDescent="0.2">
      <c r="C9" s="67"/>
      <c r="D9" s="67"/>
      <c r="E9" s="67"/>
      <c r="F9" s="67"/>
      <c r="G9" s="67"/>
      <c r="H9" s="67"/>
      <c r="I9" s="67"/>
      <c r="J9" s="67"/>
      <c r="K9" s="67"/>
    </row>
    <row r="10" spans="2:11" ht="16" x14ac:dyDescent="0.2">
      <c r="C10" s="67"/>
      <c r="D10" s="67"/>
      <c r="E10" s="67"/>
      <c r="F10" s="67"/>
      <c r="G10" s="67"/>
      <c r="H10" s="67"/>
      <c r="I10" s="67"/>
      <c r="J10" s="67"/>
      <c r="K10" s="67"/>
    </row>
    <row r="11" spans="2:11" ht="16" x14ac:dyDescent="0.2">
      <c r="C11" s="67"/>
      <c r="D11" s="67"/>
      <c r="E11" s="67"/>
      <c r="F11" s="67"/>
      <c r="G11" s="67"/>
      <c r="H11" s="67"/>
      <c r="I11" s="67"/>
      <c r="J11" s="67"/>
      <c r="K11" s="67"/>
    </row>
    <row r="12" spans="2:11" ht="16" x14ac:dyDescent="0.2">
      <c r="C12" s="67"/>
      <c r="D12" s="67"/>
      <c r="E12" s="67"/>
      <c r="F12" s="67"/>
      <c r="G12" s="67"/>
      <c r="H12" s="67"/>
      <c r="I12" s="67"/>
      <c r="J12" s="67"/>
      <c r="K12" s="67"/>
    </row>
    <row r="13" spans="2:11" ht="16" x14ac:dyDescent="0.2">
      <c r="C13" s="67"/>
      <c r="D13" s="67"/>
      <c r="E13" s="67"/>
      <c r="F13" s="67"/>
      <c r="G13" s="67"/>
      <c r="H13" s="67"/>
      <c r="I13" s="67"/>
      <c r="J13" s="67"/>
      <c r="K13" s="67"/>
    </row>
    <row r="14" spans="2:11" ht="16" x14ac:dyDescent="0.2">
      <c r="C14" s="67"/>
      <c r="D14" s="67"/>
      <c r="E14" s="67"/>
      <c r="F14" s="67"/>
      <c r="G14" s="67"/>
      <c r="H14" s="67"/>
      <c r="I14" s="67"/>
      <c r="J14" s="67"/>
      <c r="K14" s="67"/>
    </row>
  </sheetData>
  <mergeCells count="9">
    <mergeCell ref="C12:K12"/>
    <mergeCell ref="C13:K13"/>
    <mergeCell ref="C14:K14"/>
    <mergeCell ref="C6:K6"/>
    <mergeCell ref="C7:K7"/>
    <mergeCell ref="C8:K8"/>
    <mergeCell ref="C9:K9"/>
    <mergeCell ref="C10:K10"/>
    <mergeCell ref="C11:K11"/>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F477B-77A0-7740-B0F6-82A8B5D1117F}">
  <sheetPr>
    <tabColor theme="9"/>
    <outlinePr summaryBelow="0" summaryRight="0"/>
  </sheetPr>
  <dimension ref="B2:AD136"/>
  <sheetViews>
    <sheetView showGridLines="0" topLeftCell="A3" workbookViewId="0">
      <pane xSplit="5" ySplit="2" topLeftCell="F112" activePane="bottomRight" state="frozen"/>
      <selection activeCell="A3" sqref="A3"/>
      <selection pane="topRight" activeCell="F3" sqref="F3"/>
      <selection pane="bottomLeft" activeCell="A5" sqref="A5"/>
      <selection pane="bottomRight" activeCell="C145" sqref="C145"/>
    </sheetView>
  </sheetViews>
  <sheetFormatPr baseColWidth="10" defaultColWidth="15.19921875" defaultRowHeight="15.75" customHeight="1" x14ac:dyDescent="0.2"/>
  <cols>
    <col min="1" max="1" width="7" customWidth="1"/>
    <col min="4" max="4" width="15.19921875" style="4"/>
    <col min="5" max="5" width="15.59765625" bestFit="1" customWidth="1"/>
    <col min="6" max="11" width="13.3984375" bestFit="1" customWidth="1"/>
    <col min="12" max="23" width="14.59765625" bestFit="1" customWidth="1"/>
    <col min="24" max="30" width="14.59765625" customWidth="1"/>
  </cols>
  <sheetData>
    <row r="2" spans="2:30" ht="15.75" customHeight="1" x14ac:dyDescent="0.2">
      <c r="B2" s="1" t="s">
        <v>0</v>
      </c>
      <c r="C2" s="2"/>
      <c r="D2" s="3"/>
      <c r="E2" s="2"/>
      <c r="F2" s="2"/>
      <c r="G2" s="2"/>
      <c r="H2" s="2"/>
      <c r="I2" s="2"/>
      <c r="J2" s="2"/>
      <c r="K2" s="2"/>
      <c r="L2" s="2"/>
      <c r="M2" s="2"/>
    </row>
    <row r="3" spans="2:30" ht="15.75" customHeight="1" x14ac:dyDescent="0.2">
      <c r="F3" s="5" t="s">
        <v>1</v>
      </c>
      <c r="G3" s="5" t="s">
        <v>2</v>
      </c>
      <c r="H3" s="5" t="s">
        <v>2</v>
      </c>
      <c r="I3" s="5" t="s">
        <v>2</v>
      </c>
      <c r="J3" s="5" t="s">
        <v>2</v>
      </c>
      <c r="K3" s="5" t="s">
        <v>2</v>
      </c>
      <c r="L3" s="5" t="s">
        <v>2</v>
      </c>
      <c r="M3" s="5" t="s">
        <v>2</v>
      </c>
      <c r="N3" s="5" t="s">
        <v>2</v>
      </c>
      <c r="O3" s="5" t="s">
        <v>2</v>
      </c>
      <c r="P3" s="5" t="s">
        <v>2</v>
      </c>
      <c r="Q3" s="5" t="s">
        <v>2</v>
      </c>
      <c r="R3" s="5" t="s">
        <v>2</v>
      </c>
      <c r="S3" s="5" t="s">
        <v>2</v>
      </c>
      <c r="T3" s="5" t="s">
        <v>2</v>
      </c>
      <c r="U3" s="5" t="s">
        <v>2</v>
      </c>
      <c r="V3" s="5" t="s">
        <v>2</v>
      </c>
      <c r="W3" s="5" t="s">
        <v>2</v>
      </c>
      <c r="X3" s="5" t="s">
        <v>2</v>
      </c>
      <c r="Y3" s="5" t="s">
        <v>2</v>
      </c>
      <c r="Z3" s="5" t="s">
        <v>2</v>
      </c>
      <c r="AA3" s="5" t="s">
        <v>2</v>
      </c>
      <c r="AB3" s="5" t="s">
        <v>2</v>
      </c>
      <c r="AC3" s="5" t="s">
        <v>2</v>
      </c>
      <c r="AD3" s="5" t="s">
        <v>2</v>
      </c>
    </row>
    <row r="4" spans="2:30" ht="15.75" customHeight="1" thickBot="1" x14ac:dyDescent="0.25">
      <c r="B4" s="6" t="s">
        <v>3</v>
      </c>
      <c r="F4" s="7">
        <v>45772</v>
      </c>
      <c r="G4" s="7">
        <v>45802</v>
      </c>
      <c r="H4" s="7">
        <v>45833</v>
      </c>
      <c r="I4" s="7">
        <v>45863</v>
      </c>
      <c r="J4" s="7">
        <v>45894</v>
      </c>
      <c r="K4" s="7">
        <v>45925</v>
      </c>
      <c r="L4" s="7">
        <v>45955</v>
      </c>
      <c r="M4" s="7">
        <v>45986</v>
      </c>
      <c r="N4" s="7">
        <v>46016</v>
      </c>
      <c r="O4" s="7">
        <v>46047</v>
      </c>
      <c r="P4" s="7">
        <f>O4+30</f>
        <v>46077</v>
      </c>
      <c r="Q4" s="7">
        <f t="shared" ref="Q4:AD4" si="0">P4+30</f>
        <v>46107</v>
      </c>
      <c r="R4" s="7">
        <f t="shared" si="0"/>
        <v>46137</v>
      </c>
      <c r="S4" s="7">
        <f t="shared" si="0"/>
        <v>46167</v>
      </c>
      <c r="T4" s="7">
        <f t="shared" si="0"/>
        <v>46197</v>
      </c>
      <c r="U4" s="7">
        <f t="shared" si="0"/>
        <v>46227</v>
      </c>
      <c r="V4" s="7">
        <f t="shared" si="0"/>
        <v>46257</v>
      </c>
      <c r="W4" s="7">
        <f t="shared" si="0"/>
        <v>46287</v>
      </c>
      <c r="X4" s="7">
        <f t="shared" si="0"/>
        <v>46317</v>
      </c>
      <c r="Y4" s="7">
        <f t="shared" si="0"/>
        <v>46347</v>
      </c>
      <c r="Z4" s="7">
        <f t="shared" si="0"/>
        <v>46377</v>
      </c>
      <c r="AA4" s="7">
        <f t="shared" si="0"/>
        <v>46407</v>
      </c>
      <c r="AB4" s="7">
        <f t="shared" si="0"/>
        <v>46437</v>
      </c>
      <c r="AC4" s="7">
        <f t="shared" si="0"/>
        <v>46467</v>
      </c>
      <c r="AD4" s="7">
        <f t="shared" si="0"/>
        <v>46497</v>
      </c>
    </row>
    <row r="5" spans="2:30" s="9" customFormat="1" ht="15.75" customHeight="1" thickTop="1" x14ac:dyDescent="0.2">
      <c r="B5" s="8"/>
      <c r="D5" s="10"/>
      <c r="F5" s="11">
        <v>0</v>
      </c>
      <c r="G5" s="12">
        <v>1</v>
      </c>
      <c r="H5" s="12">
        <v>2</v>
      </c>
      <c r="I5" s="12">
        <v>3</v>
      </c>
      <c r="J5" s="12">
        <v>4</v>
      </c>
      <c r="K5" s="12">
        <v>5</v>
      </c>
      <c r="L5" s="12">
        <v>6</v>
      </c>
      <c r="M5" s="12">
        <v>7</v>
      </c>
      <c r="N5" s="12">
        <v>8</v>
      </c>
      <c r="O5" s="12">
        <v>9</v>
      </c>
      <c r="P5" s="12">
        <v>10</v>
      </c>
      <c r="Q5" s="12">
        <v>11</v>
      </c>
      <c r="R5" s="12">
        <v>12</v>
      </c>
      <c r="S5" s="12">
        <v>13</v>
      </c>
      <c r="T5" s="12">
        <v>14</v>
      </c>
      <c r="U5" s="12">
        <v>15</v>
      </c>
      <c r="V5" s="12">
        <v>16</v>
      </c>
      <c r="W5" s="12">
        <v>17</v>
      </c>
      <c r="X5" s="12">
        <v>18</v>
      </c>
      <c r="Y5" s="12">
        <v>19</v>
      </c>
      <c r="Z5" s="12">
        <v>20</v>
      </c>
      <c r="AA5" s="12">
        <v>21</v>
      </c>
      <c r="AB5" s="12">
        <v>22</v>
      </c>
      <c r="AC5" s="12">
        <v>23</v>
      </c>
      <c r="AD5" s="12">
        <v>24</v>
      </c>
    </row>
    <row r="6" spans="2:30" ht="15.75" customHeight="1" x14ac:dyDescent="0.2">
      <c r="B6" s="13" t="s">
        <v>4</v>
      </c>
      <c r="C6" s="14"/>
      <c r="D6" s="15"/>
      <c r="E6" s="16"/>
      <c r="F6" s="16"/>
      <c r="G6" s="16"/>
      <c r="H6" s="16"/>
      <c r="I6" s="16"/>
      <c r="J6" s="16"/>
      <c r="K6" s="16"/>
      <c r="L6" s="16"/>
      <c r="M6" s="16"/>
      <c r="N6" s="16"/>
      <c r="O6" s="16"/>
      <c r="P6" s="16"/>
      <c r="Q6" s="16"/>
      <c r="R6" s="16"/>
      <c r="S6" s="16"/>
      <c r="T6" s="16"/>
      <c r="U6" s="16"/>
      <c r="V6" s="16"/>
      <c r="W6" s="16"/>
      <c r="X6" s="16"/>
      <c r="Y6" s="16"/>
      <c r="Z6" s="16"/>
      <c r="AA6" s="16"/>
      <c r="AB6" s="16"/>
      <c r="AC6" s="16"/>
      <c r="AD6" s="16"/>
    </row>
    <row r="7" spans="2:30" ht="15.75" customHeight="1" x14ac:dyDescent="0.2">
      <c r="B7" s="17" t="s">
        <v>5</v>
      </c>
      <c r="D7" s="18"/>
      <c r="E7" s="19"/>
      <c r="F7" s="20">
        <f>F8+F9</f>
        <v>3</v>
      </c>
      <c r="G7" s="20">
        <f t="shared" ref="G7:P7" si="1">G8+G9</f>
        <v>5</v>
      </c>
      <c r="H7" s="20">
        <f t="shared" si="1"/>
        <v>7</v>
      </c>
      <c r="I7" s="20">
        <f t="shared" si="1"/>
        <v>9</v>
      </c>
      <c r="J7" s="20">
        <f t="shared" si="1"/>
        <v>11</v>
      </c>
      <c r="K7" s="20">
        <f t="shared" si="1"/>
        <v>13</v>
      </c>
      <c r="L7" s="20">
        <f t="shared" si="1"/>
        <v>15</v>
      </c>
      <c r="M7" s="20">
        <f t="shared" si="1"/>
        <v>17</v>
      </c>
      <c r="N7" s="20">
        <f t="shared" si="1"/>
        <v>19</v>
      </c>
      <c r="O7" s="20">
        <f t="shared" si="1"/>
        <v>21</v>
      </c>
      <c r="P7" s="20">
        <f t="shared" si="1"/>
        <v>23</v>
      </c>
      <c r="Q7" s="20">
        <f>Q8+Q9</f>
        <v>25</v>
      </c>
      <c r="R7" s="20">
        <f t="shared" ref="R7:AD7" si="2">R8+R9</f>
        <v>27</v>
      </c>
      <c r="S7" s="20">
        <f t="shared" si="2"/>
        <v>29</v>
      </c>
      <c r="T7" s="20">
        <f t="shared" si="2"/>
        <v>31</v>
      </c>
      <c r="U7" s="20">
        <f t="shared" si="2"/>
        <v>33</v>
      </c>
      <c r="V7" s="20">
        <f t="shared" si="2"/>
        <v>35</v>
      </c>
      <c r="W7" s="20">
        <f t="shared" si="2"/>
        <v>37</v>
      </c>
      <c r="X7" s="20">
        <f t="shared" si="2"/>
        <v>39</v>
      </c>
      <c r="Y7" s="20">
        <f t="shared" si="2"/>
        <v>41</v>
      </c>
      <c r="Z7" s="20">
        <f t="shared" si="2"/>
        <v>43</v>
      </c>
      <c r="AA7" s="20">
        <f t="shared" si="2"/>
        <v>45</v>
      </c>
      <c r="AB7" s="20">
        <f t="shared" si="2"/>
        <v>47</v>
      </c>
      <c r="AC7" s="20">
        <f t="shared" si="2"/>
        <v>49</v>
      </c>
      <c r="AD7" s="20">
        <f t="shared" si="2"/>
        <v>51</v>
      </c>
    </row>
    <row r="8" spans="2:30" ht="15.75" customHeight="1" x14ac:dyDescent="0.2">
      <c r="B8" s="21" t="s">
        <v>6</v>
      </c>
      <c r="D8" s="22" t="s">
        <v>7</v>
      </c>
      <c r="E8" s="58">
        <f>22%^1/12</f>
        <v>1.8333333333333333E-2</v>
      </c>
      <c r="F8" s="59">
        <v>2</v>
      </c>
      <c r="G8" s="19">
        <f>ROUNDUP(F8*($E8+1),0)</f>
        <v>3</v>
      </c>
      <c r="H8" s="19">
        <f t="shared" ref="H8:R9" si="3">ROUNDUP(G8*($E8+1),0)</f>
        <v>4</v>
      </c>
      <c r="I8" s="19">
        <f t="shared" si="3"/>
        <v>5</v>
      </c>
      <c r="J8" s="19">
        <f t="shared" si="3"/>
        <v>6</v>
      </c>
      <c r="K8" s="19">
        <f t="shared" si="3"/>
        <v>7</v>
      </c>
      <c r="L8" s="19">
        <f t="shared" si="3"/>
        <v>8</v>
      </c>
      <c r="M8" s="19">
        <f t="shared" si="3"/>
        <v>9</v>
      </c>
      <c r="N8" s="19">
        <f t="shared" si="3"/>
        <v>10</v>
      </c>
      <c r="O8" s="19">
        <f t="shared" si="3"/>
        <v>11</v>
      </c>
      <c r="P8" s="19">
        <f t="shared" si="3"/>
        <v>12</v>
      </c>
      <c r="Q8" s="19">
        <f t="shared" si="3"/>
        <v>13</v>
      </c>
      <c r="R8" s="19">
        <f t="shared" si="3"/>
        <v>14</v>
      </c>
      <c r="S8" s="19">
        <f>ROUNDUP(R8*($E8*0.7+1),0)</f>
        <v>15</v>
      </c>
      <c r="T8" s="19">
        <f t="shared" ref="T8:AD8" si="4">ROUNDUP(S8*($E8*0.7+1),0)</f>
        <v>16</v>
      </c>
      <c r="U8" s="19">
        <f t="shared" si="4"/>
        <v>17</v>
      </c>
      <c r="V8" s="19">
        <f t="shared" si="4"/>
        <v>18</v>
      </c>
      <c r="W8" s="19">
        <f t="shared" si="4"/>
        <v>19</v>
      </c>
      <c r="X8" s="19">
        <f t="shared" si="4"/>
        <v>20</v>
      </c>
      <c r="Y8" s="19">
        <f t="shared" si="4"/>
        <v>21</v>
      </c>
      <c r="Z8" s="19">
        <f t="shared" si="4"/>
        <v>22</v>
      </c>
      <c r="AA8" s="19">
        <f t="shared" si="4"/>
        <v>23</v>
      </c>
      <c r="AB8" s="19">
        <f t="shared" si="4"/>
        <v>24</v>
      </c>
      <c r="AC8" s="19">
        <f t="shared" si="4"/>
        <v>25</v>
      </c>
      <c r="AD8" s="19">
        <f t="shared" si="4"/>
        <v>26</v>
      </c>
    </row>
    <row r="9" spans="2:30" ht="15.75" customHeight="1" x14ac:dyDescent="0.2">
      <c r="B9" s="21" t="s">
        <v>8</v>
      </c>
      <c r="D9" s="18" t="s">
        <v>7</v>
      </c>
      <c r="E9" s="58">
        <f>E8</f>
        <v>1.8333333333333333E-2</v>
      </c>
      <c r="F9" s="59">
        <v>1</v>
      </c>
      <c r="G9" s="19">
        <f>ROUNDUP(F9*($E9+1),0)</f>
        <v>2</v>
      </c>
      <c r="H9" s="19">
        <f t="shared" si="3"/>
        <v>3</v>
      </c>
      <c r="I9" s="19">
        <f t="shared" si="3"/>
        <v>4</v>
      </c>
      <c r="J9" s="19">
        <f t="shared" si="3"/>
        <v>5</v>
      </c>
      <c r="K9" s="19">
        <f t="shared" si="3"/>
        <v>6</v>
      </c>
      <c r="L9" s="19">
        <f>ROUNDUP(K9*($E9+1),0)</f>
        <v>7</v>
      </c>
      <c r="M9" s="19">
        <f t="shared" si="3"/>
        <v>8</v>
      </c>
      <c r="N9" s="19">
        <f t="shared" si="3"/>
        <v>9</v>
      </c>
      <c r="O9" s="19">
        <f t="shared" si="3"/>
        <v>10</v>
      </c>
      <c r="P9" s="19">
        <f t="shared" si="3"/>
        <v>11</v>
      </c>
      <c r="Q9" s="19">
        <f t="shared" si="3"/>
        <v>12</v>
      </c>
      <c r="R9" s="19">
        <f t="shared" si="3"/>
        <v>13</v>
      </c>
      <c r="S9" s="19">
        <f>ROUNDUP(R9*($E9*0.7+1),0)</f>
        <v>14</v>
      </c>
      <c r="T9" s="19">
        <f t="shared" ref="T9:AD9" si="5">ROUNDUP(S9*($E9*0.7+1),0)</f>
        <v>15</v>
      </c>
      <c r="U9" s="19">
        <f t="shared" si="5"/>
        <v>16</v>
      </c>
      <c r="V9" s="19">
        <f t="shared" si="5"/>
        <v>17</v>
      </c>
      <c r="W9" s="19">
        <f t="shared" si="5"/>
        <v>18</v>
      </c>
      <c r="X9" s="19">
        <f t="shared" si="5"/>
        <v>19</v>
      </c>
      <c r="Y9" s="19">
        <f t="shared" si="5"/>
        <v>20</v>
      </c>
      <c r="Z9" s="19">
        <f t="shared" si="5"/>
        <v>21</v>
      </c>
      <c r="AA9" s="19">
        <f t="shared" si="5"/>
        <v>22</v>
      </c>
      <c r="AB9" s="19">
        <f t="shared" si="5"/>
        <v>23</v>
      </c>
      <c r="AC9" s="19">
        <f t="shared" si="5"/>
        <v>24</v>
      </c>
      <c r="AD9" s="19">
        <f t="shared" si="5"/>
        <v>25</v>
      </c>
    </row>
    <row r="10" spans="2:30" ht="15.75" customHeight="1" x14ac:dyDescent="0.2">
      <c r="B10" s="21"/>
      <c r="D10" s="18"/>
      <c r="E10" s="58"/>
      <c r="F10" s="57"/>
      <c r="G10" s="19"/>
      <c r="H10" s="19"/>
      <c r="I10" s="19"/>
      <c r="J10" s="19"/>
      <c r="K10" s="19"/>
      <c r="L10" s="19"/>
      <c r="M10" s="19"/>
      <c r="N10" s="19"/>
      <c r="O10" s="19"/>
      <c r="P10" s="19"/>
      <c r="Q10" s="19"/>
      <c r="R10" s="19"/>
      <c r="S10" s="19"/>
      <c r="T10" s="19"/>
      <c r="U10" s="19"/>
      <c r="V10" s="19"/>
      <c r="W10" s="19"/>
      <c r="X10" s="19"/>
      <c r="Y10" s="19"/>
      <c r="Z10" s="19"/>
      <c r="AA10" s="19"/>
      <c r="AB10" s="19"/>
      <c r="AC10" s="19"/>
      <c r="AD10" s="19"/>
    </row>
    <row r="11" spans="2:30" ht="15.75" customHeight="1" x14ac:dyDescent="0.2">
      <c r="B11" s="17" t="s">
        <v>9</v>
      </c>
      <c r="D11" s="18" t="s">
        <v>10</v>
      </c>
      <c r="E11" s="58"/>
      <c r="F11" s="20">
        <f>F12+F13</f>
        <v>0</v>
      </c>
      <c r="G11" s="20">
        <f t="shared" ref="G11:P11" si="6">G12+G13</f>
        <v>0</v>
      </c>
      <c r="H11" s="20">
        <f t="shared" si="6"/>
        <v>0</v>
      </c>
      <c r="I11" s="20">
        <f t="shared" si="6"/>
        <v>0</v>
      </c>
      <c r="J11" s="20">
        <f t="shared" si="6"/>
        <v>0</v>
      </c>
      <c r="K11" s="20">
        <f t="shared" si="6"/>
        <v>0</v>
      </c>
      <c r="L11" s="20">
        <f t="shared" si="6"/>
        <v>0</v>
      </c>
      <c r="M11" s="20">
        <f t="shared" si="6"/>
        <v>0</v>
      </c>
      <c r="N11" s="20">
        <f t="shared" si="6"/>
        <v>0</v>
      </c>
      <c r="O11" s="20">
        <f t="shared" si="6"/>
        <v>0</v>
      </c>
      <c r="P11" s="20">
        <f t="shared" si="6"/>
        <v>0</v>
      </c>
      <c r="Q11" s="20">
        <f>Q12+Q13</f>
        <v>0</v>
      </c>
      <c r="R11" s="20">
        <f t="shared" ref="R11:AD11" si="7">R12+R13</f>
        <v>0</v>
      </c>
      <c r="S11" s="20">
        <f t="shared" si="7"/>
        <v>0</v>
      </c>
      <c r="T11" s="20">
        <f t="shared" si="7"/>
        <v>0</v>
      </c>
      <c r="U11" s="20">
        <f t="shared" si="7"/>
        <v>0</v>
      </c>
      <c r="V11" s="20">
        <f t="shared" si="7"/>
        <v>0</v>
      </c>
      <c r="W11" s="20">
        <f t="shared" si="7"/>
        <v>0</v>
      </c>
      <c r="X11" s="20">
        <f t="shared" si="7"/>
        <v>0</v>
      </c>
      <c r="Y11" s="20">
        <f t="shared" si="7"/>
        <v>0</v>
      </c>
      <c r="Z11" s="20">
        <f t="shared" si="7"/>
        <v>0</v>
      </c>
      <c r="AA11" s="20">
        <f t="shared" si="7"/>
        <v>0</v>
      </c>
      <c r="AB11" s="20">
        <f t="shared" si="7"/>
        <v>0</v>
      </c>
      <c r="AC11" s="20">
        <f t="shared" si="7"/>
        <v>0</v>
      </c>
      <c r="AD11" s="20">
        <f t="shared" si="7"/>
        <v>0</v>
      </c>
    </row>
    <row r="12" spans="2:30" ht="15.75" customHeight="1" x14ac:dyDescent="0.2">
      <c r="B12" s="21" t="s">
        <v>6</v>
      </c>
      <c r="D12" s="23"/>
      <c r="E12" s="59"/>
      <c r="F12" s="59">
        <v>0</v>
      </c>
      <c r="G12" s="19">
        <f>F12</f>
        <v>0</v>
      </c>
      <c r="H12" s="19">
        <f t="shared" ref="H12:V13" si="8">G12</f>
        <v>0</v>
      </c>
      <c r="I12" s="19">
        <f t="shared" si="8"/>
        <v>0</v>
      </c>
      <c r="J12" s="19">
        <f t="shared" si="8"/>
        <v>0</v>
      </c>
      <c r="K12" s="19">
        <f t="shared" si="8"/>
        <v>0</v>
      </c>
      <c r="L12" s="19">
        <f t="shared" si="8"/>
        <v>0</v>
      </c>
      <c r="M12" s="19">
        <f t="shared" si="8"/>
        <v>0</v>
      </c>
      <c r="N12" s="19">
        <f t="shared" si="8"/>
        <v>0</v>
      </c>
      <c r="O12" s="19">
        <f t="shared" si="8"/>
        <v>0</v>
      </c>
      <c r="P12" s="19">
        <f t="shared" si="8"/>
        <v>0</v>
      </c>
      <c r="Q12" s="19">
        <f t="shared" si="8"/>
        <v>0</v>
      </c>
      <c r="R12" s="19">
        <f t="shared" si="8"/>
        <v>0</v>
      </c>
      <c r="S12" s="19">
        <f t="shared" si="8"/>
        <v>0</v>
      </c>
      <c r="T12" s="19">
        <f t="shared" si="8"/>
        <v>0</v>
      </c>
      <c r="U12" s="19">
        <f t="shared" si="8"/>
        <v>0</v>
      </c>
      <c r="V12" s="19">
        <f t="shared" si="8"/>
        <v>0</v>
      </c>
      <c r="W12" s="19">
        <f>V12</f>
        <v>0</v>
      </c>
      <c r="X12" s="19">
        <f t="shared" ref="X12:AD13" si="9">W12</f>
        <v>0</v>
      </c>
      <c r="Y12" s="19">
        <f t="shared" si="9"/>
        <v>0</v>
      </c>
      <c r="Z12" s="19">
        <f t="shared" si="9"/>
        <v>0</v>
      </c>
      <c r="AA12" s="19">
        <f t="shared" si="9"/>
        <v>0</v>
      </c>
      <c r="AB12" s="19">
        <f t="shared" si="9"/>
        <v>0</v>
      </c>
      <c r="AC12" s="19">
        <f t="shared" si="9"/>
        <v>0</v>
      </c>
      <c r="AD12" s="19">
        <f t="shared" si="9"/>
        <v>0</v>
      </c>
    </row>
    <row r="13" spans="2:30" ht="15.75" customHeight="1" x14ac:dyDescent="0.2">
      <c r="B13" s="21" t="s">
        <v>8</v>
      </c>
      <c r="D13" s="18"/>
      <c r="E13" s="58"/>
      <c r="F13" s="59">
        <v>0</v>
      </c>
      <c r="G13" s="19">
        <f>F13</f>
        <v>0</v>
      </c>
      <c r="H13" s="19">
        <f t="shared" si="8"/>
        <v>0</v>
      </c>
      <c r="I13" s="19">
        <f t="shared" si="8"/>
        <v>0</v>
      </c>
      <c r="J13" s="19">
        <f t="shared" si="8"/>
        <v>0</v>
      </c>
      <c r="K13" s="19">
        <f t="shared" si="8"/>
        <v>0</v>
      </c>
      <c r="L13" s="19">
        <f t="shared" si="8"/>
        <v>0</v>
      </c>
      <c r="M13" s="19">
        <f t="shared" si="8"/>
        <v>0</v>
      </c>
      <c r="N13" s="19">
        <f t="shared" si="8"/>
        <v>0</v>
      </c>
      <c r="O13" s="19">
        <f t="shared" si="8"/>
        <v>0</v>
      </c>
      <c r="P13" s="19">
        <f t="shared" si="8"/>
        <v>0</v>
      </c>
      <c r="Q13" s="19">
        <f t="shared" si="8"/>
        <v>0</v>
      </c>
      <c r="R13" s="19">
        <f t="shared" si="8"/>
        <v>0</v>
      </c>
      <c r="S13" s="19">
        <f t="shared" si="8"/>
        <v>0</v>
      </c>
      <c r="T13" s="19">
        <f t="shared" si="8"/>
        <v>0</v>
      </c>
      <c r="U13" s="19">
        <f t="shared" si="8"/>
        <v>0</v>
      </c>
      <c r="V13" s="19">
        <f t="shared" si="8"/>
        <v>0</v>
      </c>
      <c r="W13" s="19">
        <f>V13</f>
        <v>0</v>
      </c>
      <c r="X13" s="19">
        <f t="shared" si="9"/>
        <v>0</v>
      </c>
      <c r="Y13" s="19">
        <f t="shared" si="9"/>
        <v>0</v>
      </c>
      <c r="Z13" s="19">
        <f t="shared" si="9"/>
        <v>0</v>
      </c>
      <c r="AA13" s="19">
        <f t="shared" si="9"/>
        <v>0</v>
      </c>
      <c r="AB13" s="19">
        <f t="shared" si="9"/>
        <v>0</v>
      </c>
      <c r="AC13" s="19">
        <f t="shared" si="9"/>
        <v>0</v>
      </c>
      <c r="AD13" s="19">
        <f t="shared" si="9"/>
        <v>0</v>
      </c>
    </row>
    <row r="14" spans="2:30" ht="15.75" customHeight="1" x14ac:dyDescent="0.2">
      <c r="B14" s="21"/>
      <c r="D14" s="18"/>
      <c r="E14" s="58"/>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row>
    <row r="15" spans="2:30" ht="15.75" customHeight="1" x14ac:dyDescent="0.2">
      <c r="B15" s="17" t="s">
        <v>11</v>
      </c>
      <c r="D15" s="22" t="s">
        <v>12</v>
      </c>
      <c r="E15" s="59"/>
      <c r="F15" s="20">
        <f>F16+F17</f>
        <v>-6</v>
      </c>
      <c r="G15" s="20">
        <f t="shared" ref="G15:P15" si="10">G16+G17</f>
        <v>-5</v>
      </c>
      <c r="H15" s="20">
        <f t="shared" si="10"/>
        <v>-5</v>
      </c>
      <c r="I15" s="20">
        <f t="shared" si="10"/>
        <v>-5</v>
      </c>
      <c r="J15" s="20">
        <f t="shared" si="10"/>
        <v>-29.479999999999997</v>
      </c>
      <c r="K15" s="20">
        <f t="shared" si="10"/>
        <v>-3</v>
      </c>
      <c r="L15" s="20">
        <f t="shared" si="10"/>
        <v>-3</v>
      </c>
      <c r="M15" s="20">
        <f t="shared" si="10"/>
        <v>-5</v>
      </c>
      <c r="N15" s="20">
        <f t="shared" si="10"/>
        <v>-5</v>
      </c>
      <c r="O15" s="20">
        <f t="shared" si="10"/>
        <v>-29.854400000000002</v>
      </c>
      <c r="P15" s="20">
        <f t="shared" si="10"/>
        <v>-4</v>
      </c>
      <c r="Q15" s="20">
        <f>Q16+Q17</f>
        <v>-5</v>
      </c>
      <c r="R15" s="20">
        <f t="shared" ref="R15:AD15" si="11">R16+R17</f>
        <v>-6</v>
      </c>
      <c r="S15" s="20">
        <f t="shared" si="11"/>
        <v>-7</v>
      </c>
      <c r="T15" s="20">
        <f t="shared" si="11"/>
        <v>-42.930944000000004</v>
      </c>
      <c r="U15" s="20">
        <f t="shared" si="11"/>
        <v>-6</v>
      </c>
      <c r="V15" s="20">
        <f t="shared" si="11"/>
        <v>-7</v>
      </c>
      <c r="W15" s="20">
        <f t="shared" si="11"/>
        <v>-9</v>
      </c>
      <c r="X15" s="20">
        <f t="shared" si="11"/>
        <v>-10</v>
      </c>
      <c r="Y15" s="20">
        <f t="shared" si="11"/>
        <v>-11</v>
      </c>
      <c r="Z15" s="20">
        <f t="shared" si="11"/>
        <v>-13</v>
      </c>
      <c r="AA15" s="20">
        <f t="shared" si="11"/>
        <v>-14</v>
      </c>
      <c r="AB15" s="20">
        <f t="shared" si="11"/>
        <v>-16</v>
      </c>
      <c r="AC15" s="20">
        <f t="shared" si="11"/>
        <v>-17</v>
      </c>
      <c r="AD15" s="20">
        <f t="shared" si="11"/>
        <v>-18</v>
      </c>
    </row>
    <row r="16" spans="2:30" s="25" customFormat="1" ht="15.75" customHeight="1" x14ac:dyDescent="0.2">
      <c r="B16" s="24" t="s">
        <v>6</v>
      </c>
      <c r="D16" s="26"/>
      <c r="E16" s="60">
        <f>(1-263/346)/F40</f>
        <v>5.3307642903018621E-2</v>
      </c>
      <c r="F16" s="27">
        <f t="shared" ref="F16:I17" si="12">-ROUND(F20*$E$16,0)</f>
        <v>-4</v>
      </c>
      <c r="G16" s="27">
        <f t="shared" si="12"/>
        <v>-4</v>
      </c>
      <c r="H16" s="27">
        <f t="shared" si="12"/>
        <v>-4</v>
      </c>
      <c r="I16" s="27">
        <f t="shared" si="12"/>
        <v>-4</v>
      </c>
      <c r="J16" s="27">
        <f>-ROUND(J20*$E$16,0)-J20*0.24</f>
        <v>-22.72</v>
      </c>
      <c r="K16" s="27">
        <f t="shared" ref="K16:N17" si="13">-ROUND(K20*$E$16,0)</f>
        <v>-3</v>
      </c>
      <c r="L16" s="27">
        <f t="shared" si="13"/>
        <v>-3</v>
      </c>
      <c r="M16" s="27">
        <f t="shared" si="13"/>
        <v>-4</v>
      </c>
      <c r="N16" s="27">
        <f t="shared" si="13"/>
        <v>-4</v>
      </c>
      <c r="O16" s="27">
        <f>-ROUND(O20*$E$16,0)-O20*0.24</f>
        <v>-23.507200000000001</v>
      </c>
      <c r="P16" s="27">
        <f t="shared" ref="P16:S17" si="14">-ROUND(P20*$E$16,0)</f>
        <v>-4</v>
      </c>
      <c r="Q16" s="27">
        <f t="shared" si="14"/>
        <v>-4</v>
      </c>
      <c r="R16" s="27">
        <f t="shared" si="14"/>
        <v>-5</v>
      </c>
      <c r="S16" s="27">
        <f t="shared" si="14"/>
        <v>-5</v>
      </c>
      <c r="T16" s="27">
        <f>-ROUND(T20*$E$16,0)-T20*0.24</f>
        <v>-31.145472000000002</v>
      </c>
      <c r="U16" s="27">
        <f t="shared" ref="U16:AD16" si="15">-ROUND(U20*$E$16,0)</f>
        <v>-5</v>
      </c>
      <c r="V16" s="27">
        <f t="shared" si="15"/>
        <v>-5</v>
      </c>
      <c r="W16" s="27">
        <f t="shared" si="15"/>
        <v>-6</v>
      </c>
      <c r="X16" s="27">
        <f t="shared" si="15"/>
        <v>-7</v>
      </c>
      <c r="Y16" s="27">
        <f t="shared" si="15"/>
        <v>-7</v>
      </c>
      <c r="Z16" s="27">
        <f t="shared" si="15"/>
        <v>-8</v>
      </c>
      <c r="AA16" s="27">
        <f t="shared" si="15"/>
        <v>-9</v>
      </c>
      <c r="AB16" s="27">
        <f t="shared" si="15"/>
        <v>-10</v>
      </c>
      <c r="AC16" s="27">
        <f t="shared" si="15"/>
        <v>-10</v>
      </c>
      <c r="AD16" s="27">
        <f t="shared" si="15"/>
        <v>-11</v>
      </c>
    </row>
    <row r="17" spans="2:30" s="25" customFormat="1" ht="15.75" customHeight="1" x14ac:dyDescent="0.2">
      <c r="B17" s="28" t="s">
        <v>8</v>
      </c>
      <c r="D17" s="26"/>
      <c r="E17" s="60"/>
      <c r="F17" s="27">
        <f t="shared" si="12"/>
        <v>-2</v>
      </c>
      <c r="G17" s="27">
        <f t="shared" si="12"/>
        <v>-1</v>
      </c>
      <c r="H17" s="27">
        <f t="shared" si="12"/>
        <v>-1</v>
      </c>
      <c r="I17" s="27">
        <f t="shared" si="12"/>
        <v>-1</v>
      </c>
      <c r="J17" s="27">
        <f>-ROUND(J21*$E$16,0)-0.24*J21</f>
        <v>-6.76</v>
      </c>
      <c r="K17" s="27">
        <f t="shared" si="13"/>
        <v>0</v>
      </c>
      <c r="L17" s="27">
        <f t="shared" si="13"/>
        <v>0</v>
      </c>
      <c r="M17" s="27">
        <f t="shared" si="13"/>
        <v>-1</v>
      </c>
      <c r="N17" s="27">
        <f t="shared" si="13"/>
        <v>-1</v>
      </c>
      <c r="O17" s="27">
        <f>-ROUND(O21*$E$16,0)-0.24*O21</f>
        <v>-6.3472</v>
      </c>
      <c r="P17" s="27">
        <f t="shared" si="14"/>
        <v>0</v>
      </c>
      <c r="Q17" s="27">
        <f t="shared" si="14"/>
        <v>-1</v>
      </c>
      <c r="R17" s="27">
        <f t="shared" si="14"/>
        <v>-1</v>
      </c>
      <c r="S17" s="27">
        <f t="shared" si="14"/>
        <v>-2</v>
      </c>
      <c r="T17" s="27">
        <f>-ROUND(T21*$E$16,0)-0.24*T21</f>
        <v>-11.785472</v>
      </c>
      <c r="U17" s="27">
        <f t="shared" ref="U17:AD17" si="16">-ROUND(U21*$E$16,0)</f>
        <v>-1</v>
      </c>
      <c r="V17" s="27">
        <f t="shared" si="16"/>
        <v>-2</v>
      </c>
      <c r="W17" s="27">
        <f t="shared" si="16"/>
        <v>-3</v>
      </c>
      <c r="X17" s="27">
        <f t="shared" si="16"/>
        <v>-3</v>
      </c>
      <c r="Y17" s="27">
        <f t="shared" si="16"/>
        <v>-4</v>
      </c>
      <c r="Z17" s="27">
        <f t="shared" si="16"/>
        <v>-5</v>
      </c>
      <c r="AA17" s="27">
        <f t="shared" si="16"/>
        <v>-5</v>
      </c>
      <c r="AB17" s="27">
        <f t="shared" si="16"/>
        <v>-6</v>
      </c>
      <c r="AC17" s="27">
        <f t="shared" si="16"/>
        <v>-7</v>
      </c>
      <c r="AD17" s="27">
        <f t="shared" si="16"/>
        <v>-7</v>
      </c>
    </row>
    <row r="18" spans="2:30" ht="15.75" customHeight="1" x14ac:dyDescent="0.2">
      <c r="E18" s="5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row>
    <row r="19" spans="2:30" ht="15.75" customHeight="1" x14ac:dyDescent="0.2">
      <c r="B19" s="17" t="s">
        <v>13</v>
      </c>
      <c r="D19" s="18" t="s">
        <v>14</v>
      </c>
      <c r="E19" s="59"/>
      <c r="F19" s="20">
        <f>F20+F21</f>
        <v>110</v>
      </c>
      <c r="G19" s="20">
        <f t="shared" ref="G19:P19" si="17">G20+G21</f>
        <v>105</v>
      </c>
      <c r="H19" s="20">
        <f t="shared" si="17"/>
        <v>102</v>
      </c>
      <c r="I19" s="20">
        <f t="shared" si="17"/>
        <v>101</v>
      </c>
      <c r="J19" s="20">
        <f t="shared" si="17"/>
        <v>102</v>
      </c>
      <c r="K19" s="20">
        <f t="shared" si="17"/>
        <v>67.56</v>
      </c>
      <c r="L19" s="20">
        <f t="shared" si="17"/>
        <v>74.56</v>
      </c>
      <c r="M19" s="20">
        <f t="shared" si="17"/>
        <v>83.56</v>
      </c>
      <c r="N19" s="20">
        <f t="shared" si="17"/>
        <v>92.56</v>
      </c>
      <c r="O19" s="20">
        <f t="shared" si="17"/>
        <v>103.56</v>
      </c>
      <c r="P19" s="20">
        <f t="shared" si="17"/>
        <v>77.545600000000007</v>
      </c>
      <c r="Q19" s="20">
        <f>Q20+Q21</f>
        <v>92.545600000000007</v>
      </c>
      <c r="R19" s="20">
        <f t="shared" ref="R19:AD19" si="18">R20+R21</f>
        <v>109.54560000000001</v>
      </c>
      <c r="S19" s="20">
        <f t="shared" si="18"/>
        <v>126.54560000000001</v>
      </c>
      <c r="T19" s="20">
        <f t="shared" si="18"/>
        <v>145.54560000000001</v>
      </c>
      <c r="U19" s="20">
        <f t="shared" si="18"/>
        <v>114.25465600000001</v>
      </c>
      <c r="V19" s="20">
        <f t="shared" si="18"/>
        <v>137.25465600000001</v>
      </c>
      <c r="W19" s="20">
        <f t="shared" si="18"/>
        <v>162.25465600000001</v>
      </c>
      <c r="X19" s="20">
        <f t="shared" si="18"/>
        <v>187.25465600000001</v>
      </c>
      <c r="Y19" s="20">
        <f t="shared" si="18"/>
        <v>212.25465600000001</v>
      </c>
      <c r="Z19" s="20">
        <f t="shared" si="18"/>
        <v>239.25465600000001</v>
      </c>
      <c r="AA19" s="20">
        <f t="shared" si="18"/>
        <v>266.25465600000001</v>
      </c>
      <c r="AB19" s="20">
        <f t="shared" si="18"/>
        <v>293.25465600000001</v>
      </c>
      <c r="AC19" s="20">
        <f t="shared" si="18"/>
        <v>320.25465600000001</v>
      </c>
      <c r="AD19" s="20">
        <f t="shared" si="18"/>
        <v>349.25465600000001</v>
      </c>
    </row>
    <row r="20" spans="2:30" ht="15.75" customHeight="1" x14ac:dyDescent="0.2">
      <c r="B20" s="21" t="s">
        <v>6</v>
      </c>
      <c r="D20" s="22"/>
      <c r="E20" s="58"/>
      <c r="F20" s="59">
        <v>80</v>
      </c>
      <c r="G20" s="29">
        <f>F24</f>
        <v>78</v>
      </c>
      <c r="H20" s="29">
        <f t="shared" ref="H20:AD21" si="19">G24</f>
        <v>77</v>
      </c>
      <c r="I20" s="29">
        <f t="shared" si="19"/>
        <v>77</v>
      </c>
      <c r="J20" s="29">
        <f t="shared" si="19"/>
        <v>78</v>
      </c>
      <c r="K20" s="29">
        <f>J24</f>
        <v>61.28</v>
      </c>
      <c r="L20" s="29">
        <f t="shared" si="19"/>
        <v>65.28</v>
      </c>
      <c r="M20" s="29">
        <f t="shared" si="19"/>
        <v>70.28</v>
      </c>
      <c r="N20" s="29">
        <f t="shared" si="19"/>
        <v>75.28</v>
      </c>
      <c r="O20" s="29">
        <f t="shared" si="19"/>
        <v>81.28</v>
      </c>
      <c r="P20" s="29">
        <f t="shared" si="19"/>
        <v>68.772800000000004</v>
      </c>
      <c r="Q20" s="29">
        <f t="shared" si="19"/>
        <v>76.772800000000004</v>
      </c>
      <c r="R20" s="29">
        <f t="shared" si="19"/>
        <v>85.772800000000004</v>
      </c>
      <c r="S20" s="29">
        <f t="shared" si="19"/>
        <v>94.772800000000004</v>
      </c>
      <c r="T20" s="29">
        <f t="shared" si="19"/>
        <v>104.7728</v>
      </c>
      <c r="U20" s="29">
        <f t="shared" si="19"/>
        <v>89.627328000000006</v>
      </c>
      <c r="V20" s="29">
        <f t="shared" si="19"/>
        <v>101.62732800000001</v>
      </c>
      <c r="W20" s="29">
        <f t="shared" si="19"/>
        <v>114.62732800000001</v>
      </c>
      <c r="X20" s="29">
        <f t="shared" si="19"/>
        <v>127.62732800000001</v>
      </c>
      <c r="Y20" s="29">
        <f t="shared" si="19"/>
        <v>140.62732800000001</v>
      </c>
      <c r="Z20" s="29">
        <f t="shared" si="19"/>
        <v>154.62732800000001</v>
      </c>
      <c r="AA20" s="29">
        <f t="shared" si="19"/>
        <v>168.62732800000001</v>
      </c>
      <c r="AB20" s="29">
        <f t="shared" si="19"/>
        <v>182.62732800000001</v>
      </c>
      <c r="AC20" s="29">
        <f t="shared" si="19"/>
        <v>196.62732800000001</v>
      </c>
      <c r="AD20" s="29">
        <f t="shared" si="19"/>
        <v>211.62732800000001</v>
      </c>
    </row>
    <row r="21" spans="2:30" ht="15.75" customHeight="1" x14ac:dyDescent="0.2">
      <c r="B21" s="21" t="s">
        <v>8</v>
      </c>
      <c r="D21" s="18"/>
      <c r="E21" s="58"/>
      <c r="F21" s="59">
        <v>30</v>
      </c>
      <c r="G21" s="29">
        <f>F25</f>
        <v>27</v>
      </c>
      <c r="H21" s="29">
        <f t="shared" si="19"/>
        <v>25</v>
      </c>
      <c r="I21" s="29">
        <f t="shared" si="19"/>
        <v>24</v>
      </c>
      <c r="J21" s="29">
        <f t="shared" si="19"/>
        <v>24</v>
      </c>
      <c r="K21" s="29">
        <f t="shared" si="19"/>
        <v>6.2800000000000011</v>
      </c>
      <c r="L21" s="29">
        <f t="shared" si="19"/>
        <v>9.2800000000000011</v>
      </c>
      <c r="M21" s="29">
        <f t="shared" si="19"/>
        <v>13.280000000000001</v>
      </c>
      <c r="N21" s="29">
        <f t="shared" si="19"/>
        <v>17.28</v>
      </c>
      <c r="O21" s="29">
        <f t="shared" si="19"/>
        <v>22.28</v>
      </c>
      <c r="P21" s="29">
        <f t="shared" si="19"/>
        <v>8.7728000000000002</v>
      </c>
      <c r="Q21" s="29">
        <f t="shared" si="19"/>
        <v>15.7728</v>
      </c>
      <c r="R21" s="29">
        <f t="shared" si="19"/>
        <v>23.7728</v>
      </c>
      <c r="S21" s="29">
        <f t="shared" si="19"/>
        <v>31.7728</v>
      </c>
      <c r="T21" s="29">
        <f t="shared" si="19"/>
        <v>40.772800000000004</v>
      </c>
      <c r="U21" s="29">
        <f t="shared" si="19"/>
        <v>24.627328000000002</v>
      </c>
      <c r="V21" s="29">
        <f t="shared" si="19"/>
        <v>35.627328000000006</v>
      </c>
      <c r="W21" s="29">
        <f t="shared" si="19"/>
        <v>47.627328000000006</v>
      </c>
      <c r="X21" s="29">
        <f t="shared" si="19"/>
        <v>59.627328000000006</v>
      </c>
      <c r="Y21" s="29">
        <f t="shared" si="19"/>
        <v>71.627328000000006</v>
      </c>
      <c r="Z21" s="29">
        <f t="shared" si="19"/>
        <v>84.627328000000006</v>
      </c>
      <c r="AA21" s="29">
        <f t="shared" si="19"/>
        <v>97.627328000000006</v>
      </c>
      <c r="AB21" s="29">
        <f t="shared" si="19"/>
        <v>110.62732800000001</v>
      </c>
      <c r="AC21" s="29">
        <f t="shared" si="19"/>
        <v>123.62732800000001</v>
      </c>
      <c r="AD21" s="29">
        <f t="shared" si="19"/>
        <v>137.62732800000001</v>
      </c>
    </row>
    <row r="22" spans="2:30" ht="15.75" customHeight="1" x14ac:dyDescent="0.2">
      <c r="B22" s="30"/>
      <c r="E22" s="5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row>
    <row r="23" spans="2:30" ht="15.75" customHeight="1" x14ac:dyDescent="0.2">
      <c r="B23" s="17" t="s">
        <v>15</v>
      </c>
      <c r="D23" s="18" t="s">
        <v>14</v>
      </c>
      <c r="E23" s="59"/>
      <c r="F23" s="20">
        <f>F24+F25</f>
        <v>105</v>
      </c>
      <c r="G23" s="20">
        <f t="shared" ref="G23:J23" si="20">G24+G25</f>
        <v>102</v>
      </c>
      <c r="H23" s="20">
        <f t="shared" si="20"/>
        <v>101</v>
      </c>
      <c r="I23" s="20">
        <f t="shared" si="20"/>
        <v>102</v>
      </c>
      <c r="J23" s="20">
        <f t="shared" si="20"/>
        <v>67.56</v>
      </c>
      <c r="K23" s="20">
        <f>K24+K25</f>
        <v>74.56</v>
      </c>
      <c r="L23" s="20">
        <f t="shared" ref="L23:P23" si="21">L24+L25</f>
        <v>83.56</v>
      </c>
      <c r="M23" s="20">
        <f t="shared" si="21"/>
        <v>92.56</v>
      </c>
      <c r="N23" s="20">
        <f t="shared" si="21"/>
        <v>103.56</v>
      </c>
      <c r="O23" s="20">
        <f t="shared" si="21"/>
        <v>77.545600000000007</v>
      </c>
      <c r="P23" s="20">
        <f t="shared" si="21"/>
        <v>92.545600000000007</v>
      </c>
      <c r="Q23" s="20">
        <f>Q24+Q25</f>
        <v>109.54560000000001</v>
      </c>
      <c r="R23" s="20">
        <f t="shared" ref="R23:AD23" si="22">R24+R25</f>
        <v>126.54560000000001</v>
      </c>
      <c r="S23" s="20">
        <f t="shared" si="22"/>
        <v>145.54560000000001</v>
      </c>
      <c r="T23" s="20">
        <f t="shared" si="22"/>
        <v>114.25465600000001</v>
      </c>
      <c r="U23" s="20">
        <f t="shared" si="22"/>
        <v>137.25465600000001</v>
      </c>
      <c r="V23" s="20">
        <f t="shared" si="22"/>
        <v>162.25465600000001</v>
      </c>
      <c r="W23" s="20">
        <f t="shared" si="22"/>
        <v>187.25465600000001</v>
      </c>
      <c r="X23" s="20">
        <f t="shared" si="22"/>
        <v>212.25465600000001</v>
      </c>
      <c r="Y23" s="20">
        <f t="shared" si="22"/>
        <v>239.25465600000001</v>
      </c>
      <c r="Z23" s="20">
        <f t="shared" si="22"/>
        <v>266.25465600000001</v>
      </c>
      <c r="AA23" s="20">
        <f t="shared" si="22"/>
        <v>293.25465600000001</v>
      </c>
      <c r="AB23" s="20">
        <f t="shared" si="22"/>
        <v>320.25465600000001</v>
      </c>
      <c r="AC23" s="20">
        <f t="shared" si="22"/>
        <v>349.25465600000001</v>
      </c>
      <c r="AD23" s="20">
        <f t="shared" si="22"/>
        <v>378.25465600000001</v>
      </c>
    </row>
    <row r="24" spans="2:30" ht="15.75" customHeight="1" x14ac:dyDescent="0.2">
      <c r="B24" s="21" t="s">
        <v>6</v>
      </c>
      <c r="D24" s="22"/>
      <c r="E24" s="58"/>
      <c r="F24" s="29">
        <f>F8+F12+F16+F20</f>
        <v>78</v>
      </c>
      <c r="G24" s="29">
        <f t="shared" ref="G24:AD24" si="23">G8+G12+G16+G20</f>
        <v>77</v>
      </c>
      <c r="H24" s="29">
        <f t="shared" si="23"/>
        <v>77</v>
      </c>
      <c r="I24" s="29">
        <f t="shared" si="23"/>
        <v>78</v>
      </c>
      <c r="J24" s="29">
        <f t="shared" si="23"/>
        <v>61.28</v>
      </c>
      <c r="K24" s="29">
        <f>K8+K12+K16+K20</f>
        <v>65.28</v>
      </c>
      <c r="L24" s="29">
        <f t="shared" si="23"/>
        <v>70.28</v>
      </c>
      <c r="M24" s="29">
        <f t="shared" si="23"/>
        <v>75.28</v>
      </c>
      <c r="N24" s="29">
        <f t="shared" si="23"/>
        <v>81.28</v>
      </c>
      <c r="O24" s="29">
        <f t="shared" si="23"/>
        <v>68.772800000000004</v>
      </c>
      <c r="P24" s="29">
        <f t="shared" si="23"/>
        <v>76.772800000000004</v>
      </c>
      <c r="Q24" s="29">
        <f t="shared" si="23"/>
        <v>85.772800000000004</v>
      </c>
      <c r="R24" s="29">
        <f t="shared" si="23"/>
        <v>94.772800000000004</v>
      </c>
      <c r="S24" s="29">
        <f t="shared" si="23"/>
        <v>104.7728</v>
      </c>
      <c r="T24" s="29">
        <f t="shared" si="23"/>
        <v>89.627328000000006</v>
      </c>
      <c r="U24" s="29">
        <f t="shared" si="23"/>
        <v>101.62732800000001</v>
      </c>
      <c r="V24" s="29">
        <f t="shared" si="23"/>
        <v>114.62732800000001</v>
      </c>
      <c r="W24" s="29">
        <f t="shared" si="23"/>
        <v>127.62732800000001</v>
      </c>
      <c r="X24" s="29">
        <f t="shared" si="23"/>
        <v>140.62732800000001</v>
      </c>
      <c r="Y24" s="29">
        <f t="shared" si="23"/>
        <v>154.62732800000001</v>
      </c>
      <c r="Z24" s="29">
        <f t="shared" si="23"/>
        <v>168.62732800000001</v>
      </c>
      <c r="AA24" s="29">
        <f t="shared" si="23"/>
        <v>182.62732800000001</v>
      </c>
      <c r="AB24" s="29">
        <f t="shared" si="23"/>
        <v>196.62732800000001</v>
      </c>
      <c r="AC24" s="29">
        <f t="shared" si="23"/>
        <v>211.62732800000001</v>
      </c>
      <c r="AD24" s="29">
        <f t="shared" si="23"/>
        <v>226.62732800000001</v>
      </c>
    </row>
    <row r="25" spans="2:30" ht="15.75" customHeight="1" x14ac:dyDescent="0.2">
      <c r="B25" s="21" t="s">
        <v>8</v>
      </c>
      <c r="D25" s="18"/>
      <c r="E25" s="58"/>
      <c r="F25" s="29">
        <f>F9+F13+F16+F21</f>
        <v>27</v>
      </c>
      <c r="G25" s="29">
        <f t="shared" ref="G25:AD25" si="24">G9+G13+G16+G21</f>
        <v>25</v>
      </c>
      <c r="H25" s="29">
        <f t="shared" si="24"/>
        <v>24</v>
      </c>
      <c r="I25" s="29">
        <f t="shared" si="24"/>
        <v>24</v>
      </c>
      <c r="J25" s="29">
        <f t="shared" si="24"/>
        <v>6.2800000000000011</v>
      </c>
      <c r="K25" s="29">
        <f>K9+K13+K16+K21</f>
        <v>9.2800000000000011</v>
      </c>
      <c r="L25" s="29">
        <f t="shared" si="24"/>
        <v>13.280000000000001</v>
      </c>
      <c r="M25" s="29">
        <f t="shared" si="24"/>
        <v>17.28</v>
      </c>
      <c r="N25" s="29">
        <f t="shared" si="24"/>
        <v>22.28</v>
      </c>
      <c r="O25" s="29">
        <f t="shared" si="24"/>
        <v>8.7728000000000002</v>
      </c>
      <c r="P25" s="29">
        <f t="shared" si="24"/>
        <v>15.7728</v>
      </c>
      <c r="Q25" s="29">
        <f t="shared" si="24"/>
        <v>23.7728</v>
      </c>
      <c r="R25" s="29">
        <f t="shared" si="24"/>
        <v>31.7728</v>
      </c>
      <c r="S25" s="29">
        <f t="shared" si="24"/>
        <v>40.772800000000004</v>
      </c>
      <c r="T25" s="29">
        <f t="shared" si="24"/>
        <v>24.627328000000002</v>
      </c>
      <c r="U25" s="29">
        <f t="shared" si="24"/>
        <v>35.627328000000006</v>
      </c>
      <c r="V25" s="29">
        <f t="shared" si="24"/>
        <v>47.627328000000006</v>
      </c>
      <c r="W25" s="29">
        <f t="shared" si="24"/>
        <v>59.627328000000006</v>
      </c>
      <c r="X25" s="29">
        <f t="shared" si="24"/>
        <v>71.627328000000006</v>
      </c>
      <c r="Y25" s="29">
        <f t="shared" si="24"/>
        <v>84.627328000000006</v>
      </c>
      <c r="Z25" s="29">
        <f t="shared" si="24"/>
        <v>97.627328000000006</v>
      </c>
      <c r="AA25" s="29">
        <f t="shared" si="24"/>
        <v>110.62732800000001</v>
      </c>
      <c r="AB25" s="29">
        <f t="shared" si="24"/>
        <v>123.62732800000001</v>
      </c>
      <c r="AC25" s="29">
        <f t="shared" si="24"/>
        <v>137.62732800000001</v>
      </c>
      <c r="AD25" s="29">
        <f t="shared" si="24"/>
        <v>151.62732800000001</v>
      </c>
    </row>
    <row r="26" spans="2:30" ht="15.75" customHeight="1" x14ac:dyDescent="0.2">
      <c r="B26" s="21"/>
      <c r="D26" s="18"/>
      <c r="E26" s="58"/>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row>
    <row r="27" spans="2:30" ht="15.75" customHeight="1" x14ac:dyDescent="0.2">
      <c r="B27" s="17" t="s">
        <v>16</v>
      </c>
      <c r="D27" s="18" t="s">
        <v>17</v>
      </c>
      <c r="E27" s="5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row>
    <row r="28" spans="2:30" ht="15.75" customHeight="1" x14ac:dyDescent="0.2">
      <c r="B28" s="21" t="s">
        <v>6</v>
      </c>
      <c r="E28" s="59"/>
      <c r="F28" s="59">
        <v>350</v>
      </c>
      <c r="G28" s="19">
        <f>F28</f>
        <v>350</v>
      </c>
      <c r="H28" s="19">
        <v>250</v>
      </c>
      <c r="I28" s="19">
        <v>250</v>
      </c>
      <c r="J28" s="19">
        <v>250</v>
      </c>
      <c r="K28" s="19">
        <v>250</v>
      </c>
      <c r="L28" s="19">
        <v>250</v>
      </c>
      <c r="M28" s="19">
        <v>250</v>
      </c>
      <c r="N28" s="19">
        <v>250</v>
      </c>
      <c r="O28" s="19">
        <v>250</v>
      </c>
      <c r="P28" s="19">
        <v>250</v>
      </c>
      <c r="Q28" s="19">
        <v>250</v>
      </c>
      <c r="R28" s="19">
        <v>250</v>
      </c>
      <c r="S28" s="19">
        <v>250</v>
      </c>
      <c r="T28" s="19">
        <v>250</v>
      </c>
      <c r="U28" s="19">
        <v>250</v>
      </c>
      <c r="V28" s="19">
        <v>250</v>
      </c>
      <c r="W28" s="19">
        <v>250</v>
      </c>
      <c r="X28" s="19">
        <v>250</v>
      </c>
      <c r="Y28" s="19">
        <v>250</v>
      </c>
      <c r="Z28" s="19">
        <v>250</v>
      </c>
      <c r="AA28" s="19">
        <v>250</v>
      </c>
      <c r="AB28" s="19">
        <v>250</v>
      </c>
      <c r="AC28" s="19">
        <v>250</v>
      </c>
      <c r="AD28" s="19">
        <v>250</v>
      </c>
    </row>
    <row r="29" spans="2:30" ht="15.75" customHeight="1" x14ac:dyDescent="0.2">
      <c r="B29" s="21" t="s">
        <v>8</v>
      </c>
      <c r="D29" s="18"/>
      <c r="E29" s="59"/>
      <c r="F29" s="59">
        <v>500</v>
      </c>
      <c r="G29" s="19">
        <f>F29</f>
        <v>500</v>
      </c>
      <c r="H29" s="19">
        <v>500</v>
      </c>
      <c r="I29" s="19">
        <v>500</v>
      </c>
      <c r="J29" s="19">
        <v>500</v>
      </c>
      <c r="K29" s="19">
        <v>500</v>
      </c>
      <c r="L29" s="19">
        <v>500</v>
      </c>
      <c r="M29" s="19">
        <v>500</v>
      </c>
      <c r="N29" s="19">
        <v>500</v>
      </c>
      <c r="O29" s="19">
        <v>500</v>
      </c>
      <c r="P29" s="19">
        <v>500</v>
      </c>
      <c r="Q29" s="19">
        <v>500</v>
      </c>
      <c r="R29" s="19">
        <v>500</v>
      </c>
      <c r="S29" s="19">
        <v>500</v>
      </c>
      <c r="T29" s="19">
        <v>500</v>
      </c>
      <c r="U29" s="19">
        <v>500</v>
      </c>
      <c r="V29" s="19">
        <v>500</v>
      </c>
      <c r="W29" s="19">
        <v>500</v>
      </c>
      <c r="X29" s="19">
        <v>500</v>
      </c>
      <c r="Y29" s="19">
        <v>500</v>
      </c>
      <c r="Z29" s="19">
        <v>500</v>
      </c>
      <c r="AA29" s="19">
        <v>500</v>
      </c>
      <c r="AB29" s="19">
        <v>500</v>
      </c>
      <c r="AC29" s="19">
        <v>500</v>
      </c>
      <c r="AD29" s="19">
        <v>500</v>
      </c>
    </row>
    <row r="30" spans="2:30" ht="15.75" customHeight="1" x14ac:dyDescent="0.2">
      <c r="D30" s="18"/>
      <c r="E30" s="5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row>
    <row r="31" spans="2:30" ht="15.75" customHeight="1" x14ac:dyDescent="0.2">
      <c r="B31" s="31" t="s">
        <v>18</v>
      </c>
      <c r="D31" s="18" t="s">
        <v>14</v>
      </c>
      <c r="E31" s="59"/>
      <c r="F31" s="20">
        <f>F32+F33</f>
        <v>40800</v>
      </c>
      <c r="G31" s="20">
        <f t="shared" ref="G31:P31" si="25">G32+G33</f>
        <v>39450</v>
      </c>
      <c r="H31" s="20">
        <f t="shared" si="25"/>
        <v>31250</v>
      </c>
      <c r="I31" s="20">
        <f t="shared" si="25"/>
        <v>31500</v>
      </c>
      <c r="J31" s="20">
        <f t="shared" si="25"/>
        <v>18460</v>
      </c>
      <c r="K31" s="20">
        <f t="shared" si="25"/>
        <v>20960</v>
      </c>
      <c r="L31" s="20">
        <f t="shared" si="25"/>
        <v>24210</v>
      </c>
      <c r="M31" s="20">
        <f t="shared" si="25"/>
        <v>27460</v>
      </c>
      <c r="N31" s="20">
        <f t="shared" si="25"/>
        <v>31460</v>
      </c>
      <c r="O31" s="20">
        <f t="shared" si="25"/>
        <v>21579.599999999999</v>
      </c>
      <c r="P31" s="20">
        <f t="shared" si="25"/>
        <v>27079.599999999999</v>
      </c>
      <c r="Q31" s="20">
        <f>Q32+Q33</f>
        <v>33329.599999999999</v>
      </c>
      <c r="R31" s="20">
        <f t="shared" ref="R31:AD31" si="26">R32+R33</f>
        <v>39579.599999999999</v>
      </c>
      <c r="S31" s="20">
        <f t="shared" si="26"/>
        <v>46579.600000000006</v>
      </c>
      <c r="T31" s="20">
        <f t="shared" si="26"/>
        <v>34720.495999999999</v>
      </c>
      <c r="U31" s="20">
        <f t="shared" si="26"/>
        <v>43220.496000000006</v>
      </c>
      <c r="V31" s="20">
        <f t="shared" si="26"/>
        <v>52470.496000000006</v>
      </c>
      <c r="W31" s="20">
        <f t="shared" si="26"/>
        <v>61720.496000000006</v>
      </c>
      <c r="X31" s="20">
        <f t="shared" si="26"/>
        <v>70970.496000000014</v>
      </c>
      <c r="Y31" s="20">
        <f t="shared" si="26"/>
        <v>80970.496000000014</v>
      </c>
      <c r="Z31" s="20">
        <f t="shared" si="26"/>
        <v>90970.496000000014</v>
      </c>
      <c r="AA31" s="20">
        <f t="shared" si="26"/>
        <v>100970.49600000001</v>
      </c>
      <c r="AB31" s="20">
        <f t="shared" si="26"/>
        <v>110970.49600000001</v>
      </c>
      <c r="AC31" s="20">
        <f t="shared" si="26"/>
        <v>121720.49600000001</v>
      </c>
      <c r="AD31" s="20">
        <f t="shared" si="26"/>
        <v>132470.49600000001</v>
      </c>
    </row>
    <row r="32" spans="2:30" ht="15.75" customHeight="1" x14ac:dyDescent="0.2">
      <c r="B32" s="21" t="s">
        <v>6</v>
      </c>
      <c r="E32" s="59"/>
      <c r="F32" s="27">
        <f>F24*F28</f>
        <v>27300</v>
      </c>
      <c r="G32" s="27">
        <f t="shared" ref="G32:AD32" si="27">G24*G28</f>
        <v>26950</v>
      </c>
      <c r="H32" s="27">
        <f t="shared" si="27"/>
        <v>19250</v>
      </c>
      <c r="I32" s="27">
        <f t="shared" si="27"/>
        <v>19500</v>
      </c>
      <c r="J32" s="27">
        <f t="shared" si="27"/>
        <v>15320</v>
      </c>
      <c r="K32" s="27">
        <f t="shared" si="27"/>
        <v>16320</v>
      </c>
      <c r="L32" s="27">
        <f t="shared" si="27"/>
        <v>17570</v>
      </c>
      <c r="M32" s="27">
        <f t="shared" si="27"/>
        <v>18820</v>
      </c>
      <c r="N32" s="27">
        <f t="shared" si="27"/>
        <v>20320</v>
      </c>
      <c r="O32" s="27">
        <f t="shared" si="27"/>
        <v>17193.2</v>
      </c>
      <c r="P32" s="27">
        <f t="shared" si="27"/>
        <v>19193.2</v>
      </c>
      <c r="Q32" s="27">
        <f t="shared" si="27"/>
        <v>21443.200000000001</v>
      </c>
      <c r="R32" s="27">
        <f t="shared" si="27"/>
        <v>23693.200000000001</v>
      </c>
      <c r="S32" s="27">
        <f t="shared" si="27"/>
        <v>26193.200000000001</v>
      </c>
      <c r="T32" s="27">
        <f t="shared" si="27"/>
        <v>22406.832000000002</v>
      </c>
      <c r="U32" s="27">
        <f t="shared" si="27"/>
        <v>25406.832000000002</v>
      </c>
      <c r="V32" s="27">
        <f t="shared" si="27"/>
        <v>28656.832000000002</v>
      </c>
      <c r="W32" s="27">
        <f t="shared" si="27"/>
        <v>31906.832000000002</v>
      </c>
      <c r="X32" s="27">
        <f t="shared" si="27"/>
        <v>35156.832000000002</v>
      </c>
      <c r="Y32" s="27">
        <f t="shared" si="27"/>
        <v>38656.832000000002</v>
      </c>
      <c r="Z32" s="27">
        <f t="shared" si="27"/>
        <v>42156.832000000002</v>
      </c>
      <c r="AA32" s="27">
        <f t="shared" si="27"/>
        <v>45656.832000000002</v>
      </c>
      <c r="AB32" s="27">
        <f t="shared" si="27"/>
        <v>49156.832000000002</v>
      </c>
      <c r="AC32" s="27">
        <f t="shared" si="27"/>
        <v>52906.832000000002</v>
      </c>
      <c r="AD32" s="27">
        <f t="shared" si="27"/>
        <v>56656.832000000002</v>
      </c>
    </row>
    <row r="33" spans="2:30" ht="15.75" customHeight="1" x14ac:dyDescent="0.2">
      <c r="B33" s="21" t="s">
        <v>8</v>
      </c>
      <c r="C33" s="30"/>
      <c r="D33" s="32"/>
      <c r="E33" s="59"/>
      <c r="F33" s="27">
        <f>F25*F29</f>
        <v>13500</v>
      </c>
      <c r="G33" s="27">
        <f t="shared" ref="G33:AD33" si="28">G25*G29</f>
        <v>12500</v>
      </c>
      <c r="H33" s="27">
        <f t="shared" si="28"/>
        <v>12000</v>
      </c>
      <c r="I33" s="27">
        <f t="shared" si="28"/>
        <v>12000</v>
      </c>
      <c r="J33" s="27">
        <f t="shared" si="28"/>
        <v>3140.0000000000005</v>
      </c>
      <c r="K33" s="27">
        <f t="shared" si="28"/>
        <v>4640.0000000000009</v>
      </c>
      <c r="L33" s="27">
        <f t="shared" si="28"/>
        <v>6640.0000000000009</v>
      </c>
      <c r="M33" s="27">
        <f t="shared" si="28"/>
        <v>8640</v>
      </c>
      <c r="N33" s="27">
        <f t="shared" si="28"/>
        <v>11140</v>
      </c>
      <c r="O33" s="27">
        <f t="shared" si="28"/>
        <v>4386.3999999999996</v>
      </c>
      <c r="P33" s="27">
        <f t="shared" si="28"/>
        <v>7886.4</v>
      </c>
      <c r="Q33" s="27">
        <f t="shared" si="28"/>
        <v>11886.4</v>
      </c>
      <c r="R33" s="27">
        <f t="shared" si="28"/>
        <v>15886.4</v>
      </c>
      <c r="S33" s="27">
        <f t="shared" si="28"/>
        <v>20386.400000000001</v>
      </c>
      <c r="T33" s="27">
        <f t="shared" si="28"/>
        <v>12313.664000000001</v>
      </c>
      <c r="U33" s="27">
        <f t="shared" si="28"/>
        <v>17813.664000000004</v>
      </c>
      <c r="V33" s="27">
        <f t="shared" si="28"/>
        <v>23813.664000000004</v>
      </c>
      <c r="W33" s="27">
        <f t="shared" si="28"/>
        <v>29813.664000000004</v>
      </c>
      <c r="X33" s="27">
        <f t="shared" si="28"/>
        <v>35813.664000000004</v>
      </c>
      <c r="Y33" s="27">
        <f t="shared" si="28"/>
        <v>42313.664000000004</v>
      </c>
      <c r="Z33" s="27">
        <f t="shared" si="28"/>
        <v>48813.664000000004</v>
      </c>
      <c r="AA33" s="27">
        <f t="shared" si="28"/>
        <v>55313.664000000004</v>
      </c>
      <c r="AB33" s="27">
        <f t="shared" si="28"/>
        <v>61813.664000000004</v>
      </c>
      <c r="AC33" s="27">
        <f t="shared" si="28"/>
        <v>68813.664000000004</v>
      </c>
      <c r="AD33" s="27">
        <f t="shared" si="28"/>
        <v>75813.664000000004</v>
      </c>
    </row>
    <row r="34" spans="2:30" ht="15.75" customHeight="1" x14ac:dyDescent="0.2">
      <c r="B34" s="21"/>
      <c r="C34" s="30"/>
      <c r="D34" s="32"/>
      <c r="E34" s="59"/>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row>
    <row r="35" spans="2:30" ht="15.75" customHeight="1" x14ac:dyDescent="0.2">
      <c r="B35" s="31" t="s">
        <v>19</v>
      </c>
      <c r="D35" s="18" t="s">
        <v>14</v>
      </c>
      <c r="E35" s="59"/>
      <c r="F35" s="20">
        <f>F36+F37</f>
        <v>8160</v>
      </c>
      <c r="G35" s="20">
        <f t="shared" ref="G35:P35" si="29">G36+G37</f>
        <v>7890</v>
      </c>
      <c r="H35" s="20">
        <f t="shared" si="29"/>
        <v>6250</v>
      </c>
      <c r="I35" s="20">
        <f t="shared" si="29"/>
        <v>6300</v>
      </c>
      <c r="J35" s="20">
        <f t="shared" si="29"/>
        <v>3692</v>
      </c>
      <c r="K35" s="20">
        <f t="shared" si="29"/>
        <v>4192</v>
      </c>
      <c r="L35" s="20">
        <f t="shared" si="29"/>
        <v>4842</v>
      </c>
      <c r="M35" s="20">
        <f t="shared" si="29"/>
        <v>5492</v>
      </c>
      <c r="N35" s="20">
        <f t="shared" si="29"/>
        <v>6292</v>
      </c>
      <c r="O35" s="20">
        <f t="shared" si="29"/>
        <v>4315.92</v>
      </c>
      <c r="P35" s="20">
        <f t="shared" si="29"/>
        <v>5415.92</v>
      </c>
      <c r="Q35" s="20">
        <f>Q36+Q37</f>
        <v>6665.92</v>
      </c>
      <c r="R35" s="20">
        <f t="shared" ref="R35:AD35" si="30">R36+R37</f>
        <v>7915.92</v>
      </c>
      <c r="S35" s="20">
        <f t="shared" si="30"/>
        <v>9315.9200000000019</v>
      </c>
      <c r="T35" s="20">
        <f t="shared" si="30"/>
        <v>6944.0992000000006</v>
      </c>
      <c r="U35" s="20">
        <f t="shared" si="30"/>
        <v>8644.0992000000024</v>
      </c>
      <c r="V35" s="20">
        <f t="shared" si="30"/>
        <v>10494.099200000001</v>
      </c>
      <c r="W35" s="20">
        <f t="shared" si="30"/>
        <v>12344.099200000002</v>
      </c>
      <c r="X35" s="20">
        <f t="shared" si="30"/>
        <v>14194.099200000002</v>
      </c>
      <c r="Y35" s="20">
        <f t="shared" si="30"/>
        <v>16194.099200000002</v>
      </c>
      <c r="Z35" s="20">
        <f t="shared" si="30"/>
        <v>18194.099200000004</v>
      </c>
      <c r="AA35" s="20">
        <f t="shared" si="30"/>
        <v>20194.099200000004</v>
      </c>
      <c r="AB35" s="20">
        <f t="shared" si="30"/>
        <v>22194.099200000004</v>
      </c>
      <c r="AC35" s="20">
        <f t="shared" si="30"/>
        <v>24344.099200000004</v>
      </c>
      <c r="AD35" s="20">
        <f t="shared" si="30"/>
        <v>26494.099200000004</v>
      </c>
    </row>
    <row r="36" spans="2:30" ht="15.75" customHeight="1" x14ac:dyDescent="0.2">
      <c r="B36" s="21" t="s">
        <v>6</v>
      </c>
      <c r="D36" s="23" t="s">
        <v>20</v>
      </c>
      <c r="E36" s="58">
        <v>0.2</v>
      </c>
      <c r="F36" s="27">
        <f>F32*$E$36</f>
        <v>5460</v>
      </c>
      <c r="G36" s="27">
        <f>G32*$E$36</f>
        <v>5390</v>
      </c>
      <c r="H36" s="27">
        <f t="shared" ref="H36:AD36" si="31">H32*$E$36</f>
        <v>3850</v>
      </c>
      <c r="I36" s="27">
        <f t="shared" si="31"/>
        <v>3900</v>
      </c>
      <c r="J36" s="27">
        <f t="shared" si="31"/>
        <v>3064</v>
      </c>
      <c r="K36" s="27">
        <f t="shared" si="31"/>
        <v>3264</v>
      </c>
      <c r="L36" s="27">
        <f t="shared" si="31"/>
        <v>3514</v>
      </c>
      <c r="M36" s="27">
        <f t="shared" si="31"/>
        <v>3764</v>
      </c>
      <c r="N36" s="27">
        <f t="shared" si="31"/>
        <v>4064</v>
      </c>
      <c r="O36" s="27">
        <f t="shared" si="31"/>
        <v>3438.6400000000003</v>
      </c>
      <c r="P36" s="27">
        <f t="shared" si="31"/>
        <v>3838.6400000000003</v>
      </c>
      <c r="Q36" s="27">
        <f t="shared" si="31"/>
        <v>4288.6400000000003</v>
      </c>
      <c r="R36" s="27">
        <f t="shared" si="31"/>
        <v>4738.6400000000003</v>
      </c>
      <c r="S36" s="27">
        <f t="shared" si="31"/>
        <v>5238.6400000000003</v>
      </c>
      <c r="T36" s="27">
        <f t="shared" si="31"/>
        <v>4481.3664000000008</v>
      </c>
      <c r="U36" s="27">
        <f t="shared" si="31"/>
        <v>5081.3664000000008</v>
      </c>
      <c r="V36" s="27">
        <f t="shared" si="31"/>
        <v>5731.3664000000008</v>
      </c>
      <c r="W36" s="27">
        <f t="shared" si="31"/>
        <v>6381.3664000000008</v>
      </c>
      <c r="X36" s="27">
        <f t="shared" si="31"/>
        <v>7031.3664000000008</v>
      </c>
      <c r="Y36" s="27">
        <f t="shared" si="31"/>
        <v>7731.3664000000008</v>
      </c>
      <c r="Z36" s="27">
        <f t="shared" si="31"/>
        <v>8431.3664000000008</v>
      </c>
      <c r="AA36" s="27">
        <f t="shared" si="31"/>
        <v>9131.3664000000008</v>
      </c>
      <c r="AB36" s="27">
        <f t="shared" si="31"/>
        <v>9831.3664000000008</v>
      </c>
      <c r="AC36" s="27">
        <f t="shared" si="31"/>
        <v>10581.366400000001</v>
      </c>
      <c r="AD36" s="27">
        <f t="shared" si="31"/>
        <v>11331.366400000001</v>
      </c>
    </row>
    <row r="37" spans="2:30" ht="15.75" customHeight="1" x14ac:dyDescent="0.2">
      <c r="B37" s="21" t="s">
        <v>8</v>
      </c>
      <c r="C37" s="30"/>
      <c r="D37" s="32"/>
      <c r="E37" s="58">
        <v>0.2</v>
      </c>
      <c r="F37" s="27">
        <f>F33*$E$37</f>
        <v>2700</v>
      </c>
      <c r="G37" s="27">
        <f>G33*$E$37</f>
        <v>2500</v>
      </c>
      <c r="H37" s="27">
        <f t="shared" ref="H37:AD37" si="32">H33*$E$37</f>
        <v>2400</v>
      </c>
      <c r="I37" s="27">
        <f t="shared" si="32"/>
        <v>2400</v>
      </c>
      <c r="J37" s="27">
        <f t="shared" si="32"/>
        <v>628.00000000000011</v>
      </c>
      <c r="K37" s="27">
        <f t="shared" si="32"/>
        <v>928.00000000000023</v>
      </c>
      <c r="L37" s="27">
        <f t="shared" si="32"/>
        <v>1328.0000000000002</v>
      </c>
      <c r="M37" s="27">
        <f t="shared" si="32"/>
        <v>1728</v>
      </c>
      <c r="N37" s="27">
        <f t="shared" si="32"/>
        <v>2228</v>
      </c>
      <c r="O37" s="27">
        <f t="shared" si="32"/>
        <v>877.28</v>
      </c>
      <c r="P37" s="27">
        <f t="shared" si="32"/>
        <v>1577.28</v>
      </c>
      <c r="Q37" s="27">
        <f t="shared" si="32"/>
        <v>2377.2800000000002</v>
      </c>
      <c r="R37" s="27">
        <f t="shared" si="32"/>
        <v>3177.28</v>
      </c>
      <c r="S37" s="27">
        <f t="shared" si="32"/>
        <v>4077.2800000000007</v>
      </c>
      <c r="T37" s="27">
        <f t="shared" si="32"/>
        <v>2462.7328000000002</v>
      </c>
      <c r="U37" s="27">
        <f t="shared" si="32"/>
        <v>3562.7328000000011</v>
      </c>
      <c r="V37" s="27">
        <f t="shared" si="32"/>
        <v>4762.7328000000007</v>
      </c>
      <c r="W37" s="27">
        <f t="shared" si="32"/>
        <v>5962.7328000000016</v>
      </c>
      <c r="X37" s="27">
        <f t="shared" si="32"/>
        <v>7162.7328000000016</v>
      </c>
      <c r="Y37" s="27">
        <f t="shared" si="32"/>
        <v>8462.7328000000016</v>
      </c>
      <c r="Z37" s="27">
        <f t="shared" si="32"/>
        <v>9762.7328000000016</v>
      </c>
      <c r="AA37" s="27">
        <f t="shared" si="32"/>
        <v>11062.732800000002</v>
      </c>
      <c r="AB37" s="27">
        <f t="shared" si="32"/>
        <v>12362.732800000002</v>
      </c>
      <c r="AC37" s="27">
        <f t="shared" si="32"/>
        <v>13762.732800000002</v>
      </c>
      <c r="AD37" s="27">
        <f t="shared" si="32"/>
        <v>15162.732800000002</v>
      </c>
    </row>
    <row r="38" spans="2:30" ht="15.75" customHeight="1" x14ac:dyDescent="0.2">
      <c r="B38" s="21"/>
      <c r="C38" s="30"/>
      <c r="D38" s="32"/>
      <c r="E38" s="58"/>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row>
    <row r="39" spans="2:30" ht="15.75" customHeight="1" x14ac:dyDescent="0.2">
      <c r="B39" s="33" t="s">
        <v>21</v>
      </c>
      <c r="C39" s="34"/>
      <c r="D39" s="35"/>
      <c r="E39" s="61"/>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row>
    <row r="40" spans="2:30" ht="15.75" customHeight="1" x14ac:dyDescent="0.2">
      <c r="B40" s="37" t="s">
        <v>22</v>
      </c>
      <c r="D40" s="22" t="s">
        <v>23</v>
      </c>
      <c r="E40" s="59"/>
      <c r="F40" s="59">
        <v>4.5</v>
      </c>
      <c r="G40" s="19">
        <f>F40</f>
        <v>4.5</v>
      </c>
      <c r="H40" s="19">
        <f t="shared" ref="H40:AD40" si="33">G40</f>
        <v>4.5</v>
      </c>
      <c r="I40" s="19">
        <f t="shared" si="33"/>
        <v>4.5</v>
      </c>
      <c r="J40" s="19">
        <f t="shared" si="33"/>
        <v>4.5</v>
      </c>
      <c r="K40" s="19">
        <f t="shared" si="33"/>
        <v>4.5</v>
      </c>
      <c r="L40" s="19">
        <f t="shared" si="33"/>
        <v>4.5</v>
      </c>
      <c r="M40" s="19">
        <f t="shared" si="33"/>
        <v>4.5</v>
      </c>
      <c r="N40" s="19">
        <f t="shared" si="33"/>
        <v>4.5</v>
      </c>
      <c r="O40" s="19">
        <f t="shared" si="33"/>
        <v>4.5</v>
      </c>
      <c r="P40" s="19">
        <f t="shared" si="33"/>
        <v>4.5</v>
      </c>
      <c r="Q40" s="19">
        <f t="shared" si="33"/>
        <v>4.5</v>
      </c>
      <c r="R40" s="19">
        <f t="shared" si="33"/>
        <v>4.5</v>
      </c>
      <c r="S40" s="19">
        <f t="shared" si="33"/>
        <v>4.5</v>
      </c>
      <c r="T40" s="19">
        <f t="shared" si="33"/>
        <v>4.5</v>
      </c>
      <c r="U40" s="19">
        <f t="shared" si="33"/>
        <v>4.5</v>
      </c>
      <c r="V40" s="19">
        <f t="shared" si="33"/>
        <v>4.5</v>
      </c>
      <c r="W40" s="19">
        <f t="shared" si="33"/>
        <v>4.5</v>
      </c>
      <c r="X40" s="19">
        <f t="shared" si="33"/>
        <v>4.5</v>
      </c>
      <c r="Y40" s="19">
        <f t="shared" si="33"/>
        <v>4.5</v>
      </c>
      <c r="Z40" s="19">
        <f t="shared" si="33"/>
        <v>4.5</v>
      </c>
      <c r="AA40" s="19">
        <f t="shared" si="33"/>
        <v>4.5</v>
      </c>
      <c r="AB40" s="19">
        <f t="shared" si="33"/>
        <v>4.5</v>
      </c>
      <c r="AC40" s="19">
        <f t="shared" si="33"/>
        <v>4.5</v>
      </c>
      <c r="AD40" s="19">
        <f t="shared" si="33"/>
        <v>4.5</v>
      </c>
    </row>
    <row r="41" spans="2:30" ht="15.75" customHeight="1" x14ac:dyDescent="0.2">
      <c r="B41" s="30" t="s">
        <v>24</v>
      </c>
      <c r="D41" s="23" t="s">
        <v>14</v>
      </c>
      <c r="E41" s="59"/>
      <c r="F41" s="29">
        <f>SUM($F$31:F31,$F$35:F35)/F40</f>
        <v>10880</v>
      </c>
      <c r="G41" s="29">
        <f>SUM($F$31:G31,$F$35:G35)/G40</f>
        <v>21400</v>
      </c>
      <c r="H41" s="29">
        <f>SUM($F$31:H31,$F$35:H35)/H40</f>
        <v>29733.333333333332</v>
      </c>
      <c r="I41" s="29">
        <f>SUM($F$31:I31,$F$35:I35)/I40</f>
        <v>38133.333333333336</v>
      </c>
      <c r="J41" s="29">
        <f>SUM($F$31:J31,$F$35:J35)/J40</f>
        <v>43056</v>
      </c>
      <c r="K41" s="29">
        <f>SUM($F$31:K31,$F$35:K35)/K40</f>
        <v>48645.333333333336</v>
      </c>
      <c r="L41" s="29">
        <f>SUM($F$31:L31,$F$35:L35)/L40</f>
        <v>55101.333333333336</v>
      </c>
      <c r="M41" s="29">
        <f>SUM($F$31:M31,$F$35:M35)/M40</f>
        <v>62424</v>
      </c>
      <c r="N41" s="29">
        <f>SUM($F$31:N31,$F$35:N35)/N40</f>
        <v>70813.333333333328</v>
      </c>
      <c r="O41" s="29">
        <f>SUM($F$31:O31,$F$35:O35)/O40</f>
        <v>76567.893333333326</v>
      </c>
      <c r="P41" s="29">
        <f>SUM($F$31:P31,$F$35:P35)/P40</f>
        <v>83789.119999999981</v>
      </c>
      <c r="Q41" s="29">
        <f>SUM($F$31:Q31,$F$35:Q35)/Q40</f>
        <v>92677.013333333307</v>
      </c>
      <c r="R41" s="29">
        <f>SUM($F$31:R31,$F$35:R35)/R40</f>
        <v>103231.5733333333</v>
      </c>
      <c r="S41" s="29">
        <f>SUM($F$31:S31,$F$35:S35)/S40</f>
        <v>115652.79999999996</v>
      </c>
      <c r="T41" s="29">
        <f>SUM($F$31:T31,$F$35:T35)/T40</f>
        <v>124911.59893333336</v>
      </c>
      <c r="U41" s="29">
        <f>SUM($F$31:U31,$F$35:U35)/U40</f>
        <v>136437.06453333338</v>
      </c>
      <c r="V41" s="29">
        <f>SUM($F$31:V31,$F$35:V35)/V40</f>
        <v>150429.19680000006</v>
      </c>
      <c r="W41" s="29">
        <f>SUM($F$31:W31,$F$35:W35)/W40</f>
        <v>166887.9957333334</v>
      </c>
      <c r="X41" s="29">
        <f>SUM($F$31:X31,$F$35:X35)/X40</f>
        <v>185813.46133333343</v>
      </c>
      <c r="Y41" s="29">
        <f>SUM($F$31:Y31,$F$35:Y35)/Y40</f>
        <v>207405.59360000014</v>
      </c>
      <c r="Z41" s="29">
        <f>SUM($F$31:Z31,$F$35:Z35)/Z40</f>
        <v>231664.39253333348</v>
      </c>
      <c r="AA41" s="29">
        <f>SUM($F$31:AA31,$F$35:AA35)/AA40</f>
        <v>258589.85813333347</v>
      </c>
      <c r="AB41" s="29">
        <f>SUM($F$31:AB31,$F$35:AB35)/AB40</f>
        <v>288181.99040000007</v>
      </c>
      <c r="AC41" s="29">
        <f>SUM($F$31:AC31,$F$35:AC35)/AC40</f>
        <v>320640.78933333344</v>
      </c>
      <c r="AD41" s="29">
        <f>SUM($F$31:AD31,$F$35:AD35)/AD40</f>
        <v>355966.25493333343</v>
      </c>
    </row>
    <row r="42" spans="2:30" ht="15.75" customHeight="1" x14ac:dyDescent="0.2">
      <c r="B42" s="30" t="s">
        <v>25</v>
      </c>
      <c r="D42" s="23" t="s">
        <v>14</v>
      </c>
      <c r="E42" s="59"/>
      <c r="F42" s="29">
        <f>F41*12</f>
        <v>130560</v>
      </c>
      <c r="G42" s="29">
        <f>G41*12</f>
        <v>256800</v>
      </c>
      <c r="H42" s="29">
        <f t="shared" ref="H42:AD42" si="34">H41*12</f>
        <v>356800</v>
      </c>
      <c r="I42" s="29">
        <f t="shared" si="34"/>
        <v>457600</v>
      </c>
      <c r="J42" s="29">
        <f t="shared" si="34"/>
        <v>516672</v>
      </c>
      <c r="K42" s="29">
        <f t="shared" si="34"/>
        <v>583744</v>
      </c>
      <c r="L42" s="29">
        <f t="shared" si="34"/>
        <v>661216</v>
      </c>
      <c r="M42" s="29">
        <f t="shared" si="34"/>
        <v>749088</v>
      </c>
      <c r="N42" s="29">
        <f t="shared" si="34"/>
        <v>849760</v>
      </c>
      <c r="O42" s="29">
        <f t="shared" si="34"/>
        <v>918814.71999999997</v>
      </c>
      <c r="P42" s="29">
        <f t="shared" si="34"/>
        <v>1005469.4399999997</v>
      </c>
      <c r="Q42" s="29">
        <f t="shared" si="34"/>
        <v>1112124.1599999997</v>
      </c>
      <c r="R42" s="29">
        <f t="shared" si="34"/>
        <v>1238778.8799999997</v>
      </c>
      <c r="S42" s="29">
        <f t="shared" si="34"/>
        <v>1387833.5999999996</v>
      </c>
      <c r="T42" s="29">
        <f t="shared" si="34"/>
        <v>1498939.1872000003</v>
      </c>
      <c r="U42" s="29">
        <f t="shared" si="34"/>
        <v>1637244.7744000005</v>
      </c>
      <c r="V42" s="29">
        <f t="shared" si="34"/>
        <v>1805150.3616000009</v>
      </c>
      <c r="W42" s="29">
        <f t="shared" si="34"/>
        <v>2002655.9488000008</v>
      </c>
      <c r="X42" s="29">
        <f t="shared" si="34"/>
        <v>2229761.5360000012</v>
      </c>
      <c r="Y42" s="29">
        <f t="shared" si="34"/>
        <v>2488867.1232000017</v>
      </c>
      <c r="Z42" s="29">
        <f t="shared" si="34"/>
        <v>2779972.7104000016</v>
      </c>
      <c r="AA42" s="29">
        <f t="shared" si="34"/>
        <v>3103078.2976000016</v>
      </c>
      <c r="AB42" s="29">
        <f t="shared" si="34"/>
        <v>3458183.884800001</v>
      </c>
      <c r="AC42" s="29">
        <f t="shared" si="34"/>
        <v>3847689.472000001</v>
      </c>
      <c r="AD42" s="29">
        <f t="shared" si="34"/>
        <v>4271595.0592000009</v>
      </c>
    </row>
    <row r="43" spans="2:30" ht="15.75" customHeight="1" x14ac:dyDescent="0.2">
      <c r="E43" s="5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row>
    <row r="44" spans="2:30" ht="15.75" customHeight="1" x14ac:dyDescent="0.2">
      <c r="B44" s="13" t="s">
        <v>74</v>
      </c>
      <c r="C44" s="16"/>
      <c r="D44" s="15"/>
      <c r="E44" s="62"/>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row>
    <row r="45" spans="2:30" ht="15.75" customHeight="1" x14ac:dyDescent="0.2">
      <c r="B45" s="39" t="s">
        <v>26</v>
      </c>
      <c r="D45" s="18" t="s">
        <v>27</v>
      </c>
      <c r="E45" s="60">
        <f>263/346-E36</f>
        <v>0.56011560693641615</v>
      </c>
      <c r="F45" s="40">
        <f>E45</f>
        <v>0.56011560693641615</v>
      </c>
      <c r="G45" s="40">
        <f t="shared" ref="G45:AD45" si="35">F45</f>
        <v>0.56011560693641615</v>
      </c>
      <c r="H45" s="40">
        <f t="shared" si="35"/>
        <v>0.56011560693641615</v>
      </c>
      <c r="I45" s="40">
        <f t="shared" si="35"/>
        <v>0.56011560693641615</v>
      </c>
      <c r="J45" s="40">
        <f t="shared" si="35"/>
        <v>0.56011560693641615</v>
      </c>
      <c r="K45" s="40">
        <f t="shared" si="35"/>
        <v>0.56011560693641615</v>
      </c>
      <c r="L45" s="40">
        <f t="shared" si="35"/>
        <v>0.56011560693641615</v>
      </c>
      <c r="M45" s="40">
        <f t="shared" si="35"/>
        <v>0.56011560693641615</v>
      </c>
      <c r="N45" s="40">
        <f t="shared" si="35"/>
        <v>0.56011560693641615</v>
      </c>
      <c r="O45" s="40">
        <f t="shared" si="35"/>
        <v>0.56011560693641615</v>
      </c>
      <c r="P45" s="40">
        <f t="shared" si="35"/>
        <v>0.56011560693641615</v>
      </c>
      <c r="Q45" s="40">
        <f t="shared" si="35"/>
        <v>0.56011560693641615</v>
      </c>
      <c r="R45" s="40">
        <f t="shared" si="35"/>
        <v>0.56011560693641615</v>
      </c>
      <c r="S45" s="40">
        <f t="shared" si="35"/>
        <v>0.56011560693641615</v>
      </c>
      <c r="T45" s="40">
        <f t="shared" si="35"/>
        <v>0.56011560693641615</v>
      </c>
      <c r="U45" s="40">
        <f t="shared" si="35"/>
        <v>0.56011560693641615</v>
      </c>
      <c r="V45" s="40">
        <f t="shared" si="35"/>
        <v>0.56011560693641615</v>
      </c>
      <c r="W45" s="40">
        <f t="shared" si="35"/>
        <v>0.56011560693641615</v>
      </c>
      <c r="X45" s="40">
        <f t="shared" si="35"/>
        <v>0.56011560693641615</v>
      </c>
      <c r="Y45" s="40">
        <f t="shared" si="35"/>
        <v>0.56011560693641615</v>
      </c>
      <c r="Z45" s="40">
        <f t="shared" si="35"/>
        <v>0.56011560693641615</v>
      </c>
      <c r="AA45" s="40">
        <f t="shared" si="35"/>
        <v>0.56011560693641615</v>
      </c>
      <c r="AB45" s="40">
        <f t="shared" si="35"/>
        <v>0.56011560693641615</v>
      </c>
      <c r="AC45" s="40">
        <f t="shared" si="35"/>
        <v>0.56011560693641615</v>
      </c>
      <c r="AD45" s="40">
        <f t="shared" si="35"/>
        <v>0.56011560693641615</v>
      </c>
    </row>
    <row r="46" spans="2:30" ht="15.75" customHeight="1" x14ac:dyDescent="0.2">
      <c r="B46" s="5"/>
      <c r="D46" s="18"/>
      <c r="E46" s="6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row>
    <row r="47" spans="2:30" ht="15.75" customHeight="1" x14ac:dyDescent="0.2">
      <c r="B47" s="39" t="s">
        <v>28</v>
      </c>
      <c r="D47" s="18" t="s">
        <v>29</v>
      </c>
      <c r="E47" s="60"/>
      <c r="F47" s="41">
        <f>SUM(F48:F50)</f>
        <v>3</v>
      </c>
      <c r="G47" s="41">
        <f t="shared" ref="G47:AD47" si="36">SUM(G48:G50)</f>
        <v>3</v>
      </c>
      <c r="H47" s="41">
        <f t="shared" si="36"/>
        <v>4</v>
      </c>
      <c r="I47" s="41">
        <f t="shared" si="36"/>
        <v>4</v>
      </c>
      <c r="J47" s="41">
        <f t="shared" si="36"/>
        <v>7</v>
      </c>
      <c r="K47" s="41">
        <f t="shared" si="36"/>
        <v>7</v>
      </c>
      <c r="L47" s="41">
        <f t="shared" si="36"/>
        <v>8</v>
      </c>
      <c r="M47" s="41">
        <f t="shared" si="36"/>
        <v>10</v>
      </c>
      <c r="N47" s="41">
        <f t="shared" si="36"/>
        <v>11</v>
      </c>
      <c r="O47" s="41">
        <f t="shared" si="36"/>
        <v>12</v>
      </c>
      <c r="P47" s="41">
        <f t="shared" si="36"/>
        <v>12</v>
      </c>
      <c r="Q47" s="41">
        <f t="shared" si="36"/>
        <v>15</v>
      </c>
      <c r="R47" s="41">
        <f t="shared" si="36"/>
        <v>15</v>
      </c>
      <c r="S47" s="41">
        <f t="shared" si="36"/>
        <v>16</v>
      </c>
      <c r="T47" s="41">
        <f t="shared" si="36"/>
        <v>16</v>
      </c>
      <c r="U47" s="41">
        <f t="shared" si="36"/>
        <v>19</v>
      </c>
      <c r="V47" s="41">
        <f t="shared" si="36"/>
        <v>20</v>
      </c>
      <c r="W47" s="41">
        <f t="shared" si="36"/>
        <v>20</v>
      </c>
      <c r="X47" s="41">
        <f t="shared" si="36"/>
        <v>23</v>
      </c>
      <c r="Y47" s="41">
        <f t="shared" si="36"/>
        <v>23</v>
      </c>
      <c r="Z47" s="41">
        <f t="shared" si="36"/>
        <v>24</v>
      </c>
      <c r="AA47" s="41">
        <f t="shared" si="36"/>
        <v>24</v>
      </c>
      <c r="AB47" s="41">
        <f t="shared" si="36"/>
        <v>27</v>
      </c>
      <c r="AC47" s="41">
        <f t="shared" si="36"/>
        <v>27</v>
      </c>
      <c r="AD47" s="41">
        <f t="shared" si="36"/>
        <v>28</v>
      </c>
    </row>
    <row r="48" spans="2:30" ht="15.75" customHeight="1" x14ac:dyDescent="0.2">
      <c r="B48" s="21" t="s">
        <v>30</v>
      </c>
      <c r="D48" s="22"/>
      <c r="E48" s="59"/>
      <c r="F48" s="19">
        <f t="shared" ref="F48:AD48" si="37">ROUND(F8*F$45*0.5,0)</f>
        <v>1</v>
      </c>
      <c r="G48" s="19">
        <f t="shared" si="37"/>
        <v>1</v>
      </c>
      <c r="H48" s="19">
        <f t="shared" si="37"/>
        <v>1</v>
      </c>
      <c r="I48" s="19">
        <f t="shared" si="37"/>
        <v>1</v>
      </c>
      <c r="J48" s="19">
        <f t="shared" si="37"/>
        <v>2</v>
      </c>
      <c r="K48" s="19">
        <f t="shared" si="37"/>
        <v>2</v>
      </c>
      <c r="L48" s="19">
        <f t="shared" si="37"/>
        <v>2</v>
      </c>
      <c r="M48" s="19">
        <f t="shared" si="37"/>
        <v>3</v>
      </c>
      <c r="N48" s="19">
        <f t="shared" si="37"/>
        <v>3</v>
      </c>
      <c r="O48" s="19">
        <f t="shared" si="37"/>
        <v>3</v>
      </c>
      <c r="P48" s="19">
        <f t="shared" si="37"/>
        <v>3</v>
      </c>
      <c r="Q48" s="19">
        <f t="shared" si="37"/>
        <v>4</v>
      </c>
      <c r="R48" s="19">
        <f t="shared" si="37"/>
        <v>4</v>
      </c>
      <c r="S48" s="19">
        <f t="shared" si="37"/>
        <v>4</v>
      </c>
      <c r="T48" s="19">
        <f t="shared" si="37"/>
        <v>4</v>
      </c>
      <c r="U48" s="19">
        <f t="shared" si="37"/>
        <v>5</v>
      </c>
      <c r="V48" s="19">
        <f t="shared" si="37"/>
        <v>5</v>
      </c>
      <c r="W48" s="19">
        <f t="shared" si="37"/>
        <v>5</v>
      </c>
      <c r="X48" s="19">
        <f t="shared" si="37"/>
        <v>6</v>
      </c>
      <c r="Y48" s="19">
        <f t="shared" si="37"/>
        <v>6</v>
      </c>
      <c r="Z48" s="19">
        <f t="shared" si="37"/>
        <v>6</v>
      </c>
      <c r="AA48" s="19">
        <f t="shared" si="37"/>
        <v>6</v>
      </c>
      <c r="AB48" s="19">
        <f t="shared" si="37"/>
        <v>7</v>
      </c>
      <c r="AC48" s="19">
        <f t="shared" si="37"/>
        <v>7</v>
      </c>
      <c r="AD48" s="19">
        <f t="shared" si="37"/>
        <v>7</v>
      </c>
    </row>
    <row r="49" spans="2:30" ht="15.75" customHeight="1" x14ac:dyDescent="0.2">
      <c r="B49" s="21" t="s">
        <v>31</v>
      </c>
      <c r="D49" s="22"/>
      <c r="E49" s="59"/>
      <c r="F49" s="19">
        <f t="shared" ref="F49:AD49" si="38">ROUND(F8*F45*0.5,0)</f>
        <v>1</v>
      </c>
      <c r="G49" s="19">
        <f t="shared" si="38"/>
        <v>1</v>
      </c>
      <c r="H49" s="19">
        <f t="shared" si="38"/>
        <v>1</v>
      </c>
      <c r="I49" s="19">
        <f t="shared" si="38"/>
        <v>1</v>
      </c>
      <c r="J49" s="19">
        <f t="shared" si="38"/>
        <v>2</v>
      </c>
      <c r="K49" s="19">
        <f t="shared" si="38"/>
        <v>2</v>
      </c>
      <c r="L49" s="19">
        <f t="shared" si="38"/>
        <v>2</v>
      </c>
      <c r="M49" s="19">
        <f t="shared" si="38"/>
        <v>3</v>
      </c>
      <c r="N49" s="19">
        <f t="shared" si="38"/>
        <v>3</v>
      </c>
      <c r="O49" s="19">
        <f t="shared" si="38"/>
        <v>3</v>
      </c>
      <c r="P49" s="19">
        <f t="shared" si="38"/>
        <v>3</v>
      </c>
      <c r="Q49" s="19">
        <f t="shared" si="38"/>
        <v>4</v>
      </c>
      <c r="R49" s="19">
        <f t="shared" si="38"/>
        <v>4</v>
      </c>
      <c r="S49" s="19">
        <f t="shared" si="38"/>
        <v>4</v>
      </c>
      <c r="T49" s="19">
        <f t="shared" si="38"/>
        <v>4</v>
      </c>
      <c r="U49" s="19">
        <f t="shared" si="38"/>
        <v>5</v>
      </c>
      <c r="V49" s="19">
        <f t="shared" si="38"/>
        <v>5</v>
      </c>
      <c r="W49" s="19">
        <f t="shared" si="38"/>
        <v>5</v>
      </c>
      <c r="X49" s="19">
        <f t="shared" si="38"/>
        <v>6</v>
      </c>
      <c r="Y49" s="19">
        <f t="shared" si="38"/>
        <v>6</v>
      </c>
      <c r="Z49" s="19">
        <f t="shared" si="38"/>
        <v>6</v>
      </c>
      <c r="AA49" s="19">
        <f t="shared" si="38"/>
        <v>6</v>
      </c>
      <c r="AB49" s="19">
        <f t="shared" si="38"/>
        <v>7</v>
      </c>
      <c r="AC49" s="19">
        <f t="shared" si="38"/>
        <v>7</v>
      </c>
      <c r="AD49" s="19">
        <f t="shared" si="38"/>
        <v>7</v>
      </c>
    </row>
    <row r="50" spans="2:30" ht="15.75" customHeight="1" x14ac:dyDescent="0.2">
      <c r="B50" s="21" t="s">
        <v>8</v>
      </c>
      <c r="E50" s="59"/>
      <c r="F50" s="19">
        <f t="shared" ref="F50:AD50" si="39">ROUND(F9*F$45,0)</f>
        <v>1</v>
      </c>
      <c r="G50" s="19">
        <f t="shared" si="39"/>
        <v>1</v>
      </c>
      <c r="H50" s="19">
        <f t="shared" si="39"/>
        <v>2</v>
      </c>
      <c r="I50" s="19">
        <f t="shared" si="39"/>
        <v>2</v>
      </c>
      <c r="J50" s="19">
        <f t="shared" si="39"/>
        <v>3</v>
      </c>
      <c r="K50" s="19">
        <f t="shared" si="39"/>
        <v>3</v>
      </c>
      <c r="L50" s="19">
        <f t="shared" si="39"/>
        <v>4</v>
      </c>
      <c r="M50" s="19">
        <f t="shared" si="39"/>
        <v>4</v>
      </c>
      <c r="N50" s="19">
        <f t="shared" si="39"/>
        <v>5</v>
      </c>
      <c r="O50" s="19">
        <f t="shared" si="39"/>
        <v>6</v>
      </c>
      <c r="P50" s="19">
        <f t="shared" si="39"/>
        <v>6</v>
      </c>
      <c r="Q50" s="19">
        <f t="shared" si="39"/>
        <v>7</v>
      </c>
      <c r="R50" s="19">
        <f t="shared" si="39"/>
        <v>7</v>
      </c>
      <c r="S50" s="19">
        <f t="shared" si="39"/>
        <v>8</v>
      </c>
      <c r="T50" s="19">
        <f t="shared" si="39"/>
        <v>8</v>
      </c>
      <c r="U50" s="19">
        <f t="shared" si="39"/>
        <v>9</v>
      </c>
      <c r="V50" s="19">
        <f t="shared" si="39"/>
        <v>10</v>
      </c>
      <c r="W50" s="19">
        <f t="shared" si="39"/>
        <v>10</v>
      </c>
      <c r="X50" s="19">
        <f t="shared" si="39"/>
        <v>11</v>
      </c>
      <c r="Y50" s="19">
        <f t="shared" si="39"/>
        <v>11</v>
      </c>
      <c r="Z50" s="19">
        <f t="shared" si="39"/>
        <v>12</v>
      </c>
      <c r="AA50" s="19">
        <f t="shared" si="39"/>
        <v>12</v>
      </c>
      <c r="AB50" s="19">
        <f t="shared" si="39"/>
        <v>13</v>
      </c>
      <c r="AC50" s="19">
        <f t="shared" si="39"/>
        <v>13</v>
      </c>
      <c r="AD50" s="19">
        <f t="shared" si="39"/>
        <v>14</v>
      </c>
    </row>
    <row r="51" spans="2:30" ht="15.75" customHeight="1" x14ac:dyDescent="0.2">
      <c r="B51" s="5"/>
      <c r="D51" s="18"/>
      <c r="E51" s="6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row>
    <row r="52" spans="2:30" ht="15.75" customHeight="1" x14ac:dyDescent="0.2">
      <c r="B52" s="39" t="s">
        <v>32</v>
      </c>
      <c r="D52" s="18" t="s">
        <v>33</v>
      </c>
      <c r="E52" s="60"/>
      <c r="F52" s="41">
        <f>SUM(F53:F55)</f>
        <v>4</v>
      </c>
      <c r="G52" s="41">
        <f t="shared" ref="G52:AD52" si="40">SUM(G53:G55)</f>
        <v>5</v>
      </c>
      <c r="H52" s="41">
        <f t="shared" si="40"/>
        <v>5</v>
      </c>
      <c r="I52" s="41">
        <f t="shared" si="40"/>
        <v>5</v>
      </c>
      <c r="J52" s="41">
        <f t="shared" si="40"/>
        <v>6</v>
      </c>
      <c r="K52" s="41">
        <f t="shared" si="40"/>
        <v>6</v>
      </c>
      <c r="L52" s="41">
        <f t="shared" si="40"/>
        <v>6</v>
      </c>
      <c r="M52" s="41">
        <f t="shared" si="40"/>
        <v>6</v>
      </c>
      <c r="N52" s="41">
        <f t="shared" si="40"/>
        <v>7</v>
      </c>
      <c r="O52" s="41">
        <f t="shared" si="40"/>
        <v>8</v>
      </c>
      <c r="P52" s="41">
        <f t="shared" si="40"/>
        <v>8</v>
      </c>
      <c r="Q52" s="41">
        <f t="shared" si="40"/>
        <v>8</v>
      </c>
      <c r="R52" s="41">
        <f t="shared" si="40"/>
        <v>9</v>
      </c>
      <c r="S52" s="41">
        <f t="shared" si="40"/>
        <v>9</v>
      </c>
      <c r="T52" s="41">
        <f t="shared" si="40"/>
        <v>9</v>
      </c>
      <c r="U52" s="41">
        <f t="shared" si="40"/>
        <v>11</v>
      </c>
      <c r="V52" s="41">
        <f t="shared" si="40"/>
        <v>11</v>
      </c>
      <c r="W52" s="41">
        <f t="shared" si="40"/>
        <v>12</v>
      </c>
      <c r="X52" s="41">
        <f t="shared" si="40"/>
        <v>12</v>
      </c>
      <c r="Y52" s="41">
        <f t="shared" si="40"/>
        <v>14</v>
      </c>
      <c r="Z52" s="41">
        <f t="shared" si="40"/>
        <v>14</v>
      </c>
      <c r="AA52" s="41">
        <f t="shared" si="40"/>
        <v>15</v>
      </c>
      <c r="AB52" s="41">
        <f t="shared" si="40"/>
        <v>17</v>
      </c>
      <c r="AC52" s="41">
        <f t="shared" si="40"/>
        <v>17</v>
      </c>
      <c r="AD52" s="41">
        <f t="shared" si="40"/>
        <v>18</v>
      </c>
    </row>
    <row r="53" spans="2:30" ht="15.75" customHeight="1" x14ac:dyDescent="0.2">
      <c r="B53" s="21" t="s">
        <v>30</v>
      </c>
      <c r="D53" s="42"/>
      <c r="E53" s="63">
        <v>0.7</v>
      </c>
      <c r="F53" s="43">
        <f>ROUND(F63/F94*$E53,0)</f>
        <v>1</v>
      </c>
      <c r="G53" s="43">
        <f t="shared" ref="G53:AD53" si="41">ROUND(G63/G94*$E53,0)</f>
        <v>2</v>
      </c>
      <c r="H53" s="43">
        <f t="shared" si="41"/>
        <v>2</v>
      </c>
      <c r="I53" s="43">
        <f t="shared" si="41"/>
        <v>2</v>
      </c>
      <c r="J53" s="43">
        <f t="shared" si="41"/>
        <v>2</v>
      </c>
      <c r="K53" s="43">
        <f t="shared" si="41"/>
        <v>2</v>
      </c>
      <c r="L53" s="43">
        <f t="shared" si="41"/>
        <v>2</v>
      </c>
      <c r="M53" s="43">
        <f t="shared" si="41"/>
        <v>2</v>
      </c>
      <c r="N53" s="43">
        <f t="shared" si="41"/>
        <v>2</v>
      </c>
      <c r="O53" s="43">
        <f t="shared" si="41"/>
        <v>2</v>
      </c>
      <c r="P53" s="43">
        <f t="shared" si="41"/>
        <v>2</v>
      </c>
      <c r="Q53" s="43">
        <f t="shared" si="41"/>
        <v>2</v>
      </c>
      <c r="R53" s="43">
        <f t="shared" si="41"/>
        <v>2</v>
      </c>
      <c r="S53" s="43">
        <f t="shared" si="41"/>
        <v>2</v>
      </c>
      <c r="T53" s="43">
        <f t="shared" si="41"/>
        <v>2</v>
      </c>
      <c r="U53" s="43">
        <f t="shared" si="41"/>
        <v>3</v>
      </c>
      <c r="V53" s="43">
        <f t="shared" si="41"/>
        <v>3</v>
      </c>
      <c r="W53" s="43">
        <f t="shared" si="41"/>
        <v>3</v>
      </c>
      <c r="X53" s="43">
        <f t="shared" si="41"/>
        <v>3</v>
      </c>
      <c r="Y53" s="43">
        <f t="shared" si="41"/>
        <v>3</v>
      </c>
      <c r="Z53" s="43">
        <f t="shared" si="41"/>
        <v>3</v>
      </c>
      <c r="AA53" s="43">
        <f t="shared" si="41"/>
        <v>3</v>
      </c>
      <c r="AB53" s="43">
        <f t="shared" si="41"/>
        <v>4</v>
      </c>
      <c r="AC53" s="43">
        <f t="shared" si="41"/>
        <v>4</v>
      </c>
      <c r="AD53" s="43">
        <f t="shared" si="41"/>
        <v>4</v>
      </c>
    </row>
    <row r="54" spans="2:30" ht="15.75" customHeight="1" x14ac:dyDescent="0.2">
      <c r="B54" s="21" t="s">
        <v>31</v>
      </c>
      <c r="D54" s="42"/>
      <c r="E54" s="63">
        <v>0.7</v>
      </c>
      <c r="F54" s="43">
        <f t="shared" ref="F54:AD54" si="42">ROUND(F64/F95*$E54,0)</f>
        <v>1</v>
      </c>
      <c r="G54" s="43">
        <f t="shared" si="42"/>
        <v>1</v>
      </c>
      <c r="H54" s="43">
        <f t="shared" si="42"/>
        <v>1</v>
      </c>
      <c r="I54" s="43">
        <f t="shared" si="42"/>
        <v>1</v>
      </c>
      <c r="J54" s="43">
        <f t="shared" si="42"/>
        <v>1</v>
      </c>
      <c r="K54" s="43">
        <f t="shared" si="42"/>
        <v>1</v>
      </c>
      <c r="L54" s="43">
        <f t="shared" si="42"/>
        <v>1</v>
      </c>
      <c r="M54" s="43">
        <f t="shared" si="42"/>
        <v>1</v>
      </c>
      <c r="N54" s="43">
        <f t="shared" si="42"/>
        <v>2</v>
      </c>
      <c r="O54" s="43">
        <f t="shared" si="42"/>
        <v>2</v>
      </c>
      <c r="P54" s="43">
        <f t="shared" si="42"/>
        <v>2</v>
      </c>
      <c r="Q54" s="43">
        <f t="shared" si="42"/>
        <v>2</v>
      </c>
      <c r="R54" s="43">
        <f t="shared" si="42"/>
        <v>2</v>
      </c>
      <c r="S54" s="43">
        <f t="shared" si="42"/>
        <v>2</v>
      </c>
      <c r="T54" s="43">
        <f t="shared" si="42"/>
        <v>2</v>
      </c>
      <c r="U54" s="43">
        <f t="shared" si="42"/>
        <v>2</v>
      </c>
      <c r="V54" s="43">
        <f t="shared" si="42"/>
        <v>2</v>
      </c>
      <c r="W54" s="43">
        <f t="shared" si="42"/>
        <v>2</v>
      </c>
      <c r="X54" s="43">
        <f t="shared" si="42"/>
        <v>2</v>
      </c>
      <c r="Y54" s="43">
        <f t="shared" si="42"/>
        <v>3</v>
      </c>
      <c r="Z54" s="43">
        <f t="shared" si="42"/>
        <v>3</v>
      </c>
      <c r="AA54" s="43">
        <f t="shared" si="42"/>
        <v>3</v>
      </c>
      <c r="AB54" s="43">
        <f t="shared" si="42"/>
        <v>3</v>
      </c>
      <c r="AC54" s="43">
        <f t="shared" si="42"/>
        <v>3</v>
      </c>
      <c r="AD54" s="43">
        <f t="shared" si="42"/>
        <v>3</v>
      </c>
    </row>
    <row r="55" spans="2:30" ht="15.75" customHeight="1" x14ac:dyDescent="0.2">
      <c r="B55" s="21" t="s">
        <v>8</v>
      </c>
      <c r="D55" s="44"/>
      <c r="E55" s="64">
        <v>0.55000000000000004</v>
      </c>
      <c r="F55" s="43">
        <f t="shared" ref="F55:AD55" si="43">ROUND(F65/F96*$E55,0)</f>
        <v>2</v>
      </c>
      <c r="G55" s="43">
        <f t="shared" si="43"/>
        <v>2</v>
      </c>
      <c r="H55" s="43">
        <f t="shared" si="43"/>
        <v>2</v>
      </c>
      <c r="I55" s="43">
        <f t="shared" si="43"/>
        <v>2</v>
      </c>
      <c r="J55" s="43">
        <f t="shared" si="43"/>
        <v>3</v>
      </c>
      <c r="K55" s="43">
        <f t="shared" si="43"/>
        <v>3</v>
      </c>
      <c r="L55" s="43">
        <f t="shared" si="43"/>
        <v>3</v>
      </c>
      <c r="M55" s="43">
        <f t="shared" si="43"/>
        <v>3</v>
      </c>
      <c r="N55" s="43">
        <f t="shared" si="43"/>
        <v>3</v>
      </c>
      <c r="O55" s="43">
        <f t="shared" si="43"/>
        <v>4</v>
      </c>
      <c r="P55" s="43">
        <f t="shared" si="43"/>
        <v>4</v>
      </c>
      <c r="Q55" s="43">
        <f t="shared" si="43"/>
        <v>4</v>
      </c>
      <c r="R55" s="43">
        <f t="shared" si="43"/>
        <v>5</v>
      </c>
      <c r="S55" s="43">
        <f t="shared" si="43"/>
        <v>5</v>
      </c>
      <c r="T55" s="43">
        <f t="shared" si="43"/>
        <v>5</v>
      </c>
      <c r="U55" s="43">
        <f t="shared" si="43"/>
        <v>6</v>
      </c>
      <c r="V55" s="43">
        <f t="shared" si="43"/>
        <v>6</v>
      </c>
      <c r="W55" s="43">
        <f t="shared" si="43"/>
        <v>7</v>
      </c>
      <c r="X55" s="43">
        <f t="shared" si="43"/>
        <v>7</v>
      </c>
      <c r="Y55" s="43">
        <f t="shared" si="43"/>
        <v>8</v>
      </c>
      <c r="Z55" s="43">
        <f t="shared" si="43"/>
        <v>8</v>
      </c>
      <c r="AA55" s="43">
        <f t="shared" si="43"/>
        <v>9</v>
      </c>
      <c r="AB55" s="43">
        <f t="shared" si="43"/>
        <v>10</v>
      </c>
      <c r="AC55" s="43">
        <f t="shared" si="43"/>
        <v>10</v>
      </c>
      <c r="AD55" s="43">
        <f t="shared" si="43"/>
        <v>11</v>
      </c>
    </row>
    <row r="56" spans="2:30" ht="15.75" customHeight="1" x14ac:dyDescent="0.2">
      <c r="B56" s="5"/>
      <c r="D56" s="18"/>
      <c r="E56" s="64"/>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row>
    <row r="57" spans="2:30" ht="15.75" customHeight="1" x14ac:dyDescent="0.2">
      <c r="B57" s="39" t="s">
        <v>11</v>
      </c>
      <c r="D57" s="18" t="s">
        <v>34</v>
      </c>
      <c r="E57" s="60"/>
      <c r="F57" s="41">
        <f>SUM(F58:F60)</f>
        <v>-4</v>
      </c>
      <c r="G57" s="41">
        <f t="shared" ref="G57:AD57" si="44">SUM(G58:G60)</f>
        <v>-4</v>
      </c>
      <c r="H57" s="41">
        <f t="shared" si="44"/>
        <v>-4</v>
      </c>
      <c r="I57" s="41">
        <f t="shared" si="44"/>
        <v>-4</v>
      </c>
      <c r="J57" s="41">
        <f t="shared" si="44"/>
        <v>-4</v>
      </c>
      <c r="K57" s="41">
        <f t="shared" si="44"/>
        <v>-4</v>
      </c>
      <c r="L57" s="41">
        <f t="shared" si="44"/>
        <v>-4</v>
      </c>
      <c r="M57" s="41">
        <f t="shared" si="44"/>
        <v>-5</v>
      </c>
      <c r="N57" s="41">
        <f t="shared" si="44"/>
        <v>-5</v>
      </c>
      <c r="O57" s="41">
        <f t="shared" si="44"/>
        <v>-5</v>
      </c>
      <c r="P57" s="41">
        <f t="shared" si="44"/>
        <v>-5</v>
      </c>
      <c r="Q57" s="41">
        <f t="shared" si="44"/>
        <v>-5</v>
      </c>
      <c r="R57" s="41">
        <f t="shared" si="44"/>
        <v>-6</v>
      </c>
      <c r="S57" s="41">
        <f t="shared" si="44"/>
        <v>-6</v>
      </c>
      <c r="T57" s="41">
        <f t="shared" si="44"/>
        <v>-6</v>
      </c>
      <c r="U57" s="41">
        <f t="shared" si="44"/>
        <v>-7</v>
      </c>
      <c r="V57" s="41">
        <f t="shared" si="44"/>
        <v>-7</v>
      </c>
      <c r="W57" s="41">
        <f t="shared" si="44"/>
        <v>-8</v>
      </c>
      <c r="X57" s="41">
        <f t="shared" si="44"/>
        <v>-8</v>
      </c>
      <c r="Y57" s="41">
        <f t="shared" si="44"/>
        <v>-8</v>
      </c>
      <c r="Z57" s="41">
        <f t="shared" si="44"/>
        <v>-9</v>
      </c>
      <c r="AA57" s="41">
        <f t="shared" si="44"/>
        <v>-9</v>
      </c>
      <c r="AB57" s="41">
        <f t="shared" si="44"/>
        <v>-11</v>
      </c>
      <c r="AC57" s="41">
        <f t="shared" si="44"/>
        <v>-11</v>
      </c>
      <c r="AD57" s="41">
        <f t="shared" si="44"/>
        <v>-12</v>
      </c>
    </row>
    <row r="58" spans="2:30" ht="15.75" customHeight="1" x14ac:dyDescent="0.2">
      <c r="B58" s="21" t="s">
        <v>30</v>
      </c>
      <c r="D58" s="22"/>
      <c r="E58" s="65"/>
      <c r="F58" s="27">
        <f>-ROUND(F63*(1-$E$53)/F94,0)</f>
        <v>-1</v>
      </c>
      <c r="G58" s="27">
        <f t="shared" ref="G58:N58" si="45">-ROUND(G63*(1-$E$53)/G94,0)</f>
        <v>-1</v>
      </c>
      <c r="H58" s="27">
        <f t="shared" si="45"/>
        <v>-1</v>
      </c>
      <c r="I58" s="27">
        <f t="shared" si="45"/>
        <v>-1</v>
      </c>
      <c r="J58" s="27">
        <f t="shared" si="45"/>
        <v>-1</v>
      </c>
      <c r="K58" s="27">
        <f t="shared" si="45"/>
        <v>-1</v>
      </c>
      <c r="L58" s="27">
        <f t="shared" si="45"/>
        <v>-1</v>
      </c>
      <c r="M58" s="27">
        <f t="shared" si="45"/>
        <v>-1</v>
      </c>
      <c r="N58" s="27">
        <f t="shared" si="45"/>
        <v>-1</v>
      </c>
      <c r="O58" s="27">
        <f>-ROUND(O63*(1-$E$53)/O94,0)</f>
        <v>-1</v>
      </c>
      <c r="P58" s="27">
        <f t="shared" ref="P58:T58" si="46">-ROUND(P63*(1-$E$53)/P94,0)</f>
        <v>-1</v>
      </c>
      <c r="Q58" s="27">
        <f t="shared" si="46"/>
        <v>-1</v>
      </c>
      <c r="R58" s="27">
        <f t="shared" si="46"/>
        <v>-1</v>
      </c>
      <c r="S58" s="27">
        <f t="shared" si="46"/>
        <v>-1</v>
      </c>
      <c r="T58" s="27">
        <f t="shared" si="46"/>
        <v>-1</v>
      </c>
      <c r="U58" s="27">
        <f>-ROUND(U63*(1-$E$53)/U94,0)</f>
        <v>-1</v>
      </c>
      <c r="V58" s="27">
        <f t="shared" ref="V58:X58" si="47">-ROUND(V63*(1-$E$53)/V94,0)</f>
        <v>-1</v>
      </c>
      <c r="W58" s="27">
        <f t="shared" si="47"/>
        <v>-1</v>
      </c>
      <c r="X58" s="27">
        <f t="shared" si="47"/>
        <v>-1</v>
      </c>
      <c r="Y58" s="27">
        <f>-ROUND(Y63*(1-$E$53)/Y94,0)</f>
        <v>-1</v>
      </c>
      <c r="Z58" s="27">
        <f t="shared" ref="Z58:AD58" si="48">-ROUND(Z63*(1-$E$53)/Z94,0)</f>
        <v>-1</v>
      </c>
      <c r="AA58" s="27">
        <f t="shared" si="48"/>
        <v>-1</v>
      </c>
      <c r="AB58" s="27">
        <f t="shared" si="48"/>
        <v>-2</v>
      </c>
      <c r="AC58" s="27">
        <f t="shared" si="48"/>
        <v>-2</v>
      </c>
      <c r="AD58" s="27">
        <f t="shared" si="48"/>
        <v>-2</v>
      </c>
    </row>
    <row r="59" spans="2:30" ht="15.75" customHeight="1" x14ac:dyDescent="0.2">
      <c r="B59" s="21" t="s">
        <v>31</v>
      </c>
      <c r="D59" s="22"/>
      <c r="E59" s="65"/>
      <c r="F59" s="27">
        <f>-ROUND(F64*(1-$E$54)/F95,0)</f>
        <v>-1</v>
      </c>
      <c r="G59" s="27">
        <f t="shared" ref="G59:N59" si="49">-ROUND(G64*(1-$E$54)/G95,0)</f>
        <v>-1</v>
      </c>
      <c r="H59" s="27">
        <f t="shared" si="49"/>
        <v>-1</v>
      </c>
      <c r="I59" s="27">
        <f t="shared" si="49"/>
        <v>-1</v>
      </c>
      <c r="J59" s="27">
        <f t="shared" si="49"/>
        <v>-1</v>
      </c>
      <c r="K59" s="27">
        <f t="shared" si="49"/>
        <v>-1</v>
      </c>
      <c r="L59" s="27">
        <f t="shared" si="49"/>
        <v>-1</v>
      </c>
      <c r="M59" s="27">
        <f t="shared" si="49"/>
        <v>-1</v>
      </c>
      <c r="N59" s="27">
        <f t="shared" si="49"/>
        <v>-1</v>
      </c>
      <c r="O59" s="27">
        <f>-ROUND(O64*(1-$E$54)/O95,0)</f>
        <v>-1</v>
      </c>
      <c r="P59" s="27">
        <f t="shared" ref="P59:T59" si="50">-ROUND(P64*(1-$E$54)/P95,0)</f>
        <v>-1</v>
      </c>
      <c r="Q59" s="27">
        <f t="shared" si="50"/>
        <v>-1</v>
      </c>
      <c r="R59" s="27">
        <f t="shared" si="50"/>
        <v>-1</v>
      </c>
      <c r="S59" s="27">
        <f t="shared" si="50"/>
        <v>-1</v>
      </c>
      <c r="T59" s="27">
        <f t="shared" si="50"/>
        <v>-1</v>
      </c>
      <c r="U59" s="27">
        <f>-ROUND(U64*(1-$E$54)/U95,0)</f>
        <v>-1</v>
      </c>
      <c r="V59" s="27">
        <f t="shared" ref="V59:X59" si="51">-ROUND(V64*(1-$E$54)/V95,0)</f>
        <v>-1</v>
      </c>
      <c r="W59" s="27">
        <f t="shared" si="51"/>
        <v>-1</v>
      </c>
      <c r="X59" s="27">
        <f t="shared" si="51"/>
        <v>-1</v>
      </c>
      <c r="Y59" s="27">
        <f>-ROUND(Y64*(1-$E$54)/Y95,0)</f>
        <v>-1</v>
      </c>
      <c r="Z59" s="27">
        <f t="shared" ref="Z59:AD59" si="52">-ROUND(Z64*(1-$E$54)/Z95,0)</f>
        <v>-1</v>
      </c>
      <c r="AA59" s="27">
        <f t="shared" si="52"/>
        <v>-1</v>
      </c>
      <c r="AB59" s="27">
        <f t="shared" si="52"/>
        <v>-1</v>
      </c>
      <c r="AC59" s="27">
        <f t="shared" si="52"/>
        <v>-1</v>
      </c>
      <c r="AD59" s="27">
        <f t="shared" si="52"/>
        <v>-1</v>
      </c>
    </row>
    <row r="60" spans="2:30" ht="15.75" customHeight="1" x14ac:dyDescent="0.2">
      <c r="B60" s="21" t="s">
        <v>8</v>
      </c>
      <c r="E60" s="65"/>
      <c r="F60" s="27">
        <f>-ROUND(F65*(1-$E$55)/F96,0)</f>
        <v>-2</v>
      </c>
      <c r="G60" s="27">
        <f t="shared" ref="G60:N60" si="53">-ROUND(G65*(1-$E$55)/G96,0)</f>
        <v>-2</v>
      </c>
      <c r="H60" s="27">
        <f t="shared" si="53"/>
        <v>-2</v>
      </c>
      <c r="I60" s="27">
        <f t="shared" si="53"/>
        <v>-2</v>
      </c>
      <c r="J60" s="27">
        <f t="shared" si="53"/>
        <v>-2</v>
      </c>
      <c r="K60" s="27">
        <f t="shared" si="53"/>
        <v>-2</v>
      </c>
      <c r="L60" s="27">
        <f t="shared" si="53"/>
        <v>-2</v>
      </c>
      <c r="M60" s="27">
        <f t="shared" si="53"/>
        <v>-3</v>
      </c>
      <c r="N60" s="27">
        <f t="shared" si="53"/>
        <v>-3</v>
      </c>
      <c r="O60" s="27">
        <f>-ROUND(O65*(1-$E$55)/O96,0)</f>
        <v>-3</v>
      </c>
      <c r="P60" s="27">
        <f t="shared" ref="P60:T60" si="54">-ROUND(P65*(1-$E$55)/P96,0)</f>
        <v>-3</v>
      </c>
      <c r="Q60" s="27">
        <f t="shared" si="54"/>
        <v>-3</v>
      </c>
      <c r="R60" s="27">
        <f t="shared" si="54"/>
        <v>-4</v>
      </c>
      <c r="S60" s="27">
        <f t="shared" si="54"/>
        <v>-4</v>
      </c>
      <c r="T60" s="27">
        <f t="shared" si="54"/>
        <v>-4</v>
      </c>
      <c r="U60" s="27">
        <f>-ROUND(U65*(1-$E$55)/U96,0)</f>
        <v>-5</v>
      </c>
      <c r="V60" s="27">
        <f t="shared" ref="V60:X60" si="55">-ROUND(V65*(1-$E$55)/V96,0)</f>
        <v>-5</v>
      </c>
      <c r="W60" s="27">
        <f t="shared" si="55"/>
        <v>-6</v>
      </c>
      <c r="X60" s="27">
        <f t="shared" si="55"/>
        <v>-6</v>
      </c>
      <c r="Y60" s="27">
        <f>-ROUND(Y65*(1-$E$55)/Y96,0)</f>
        <v>-6</v>
      </c>
      <c r="Z60" s="27">
        <f t="shared" ref="Z60:AD60" si="56">-ROUND(Z65*(1-$E$55)/Z96,0)</f>
        <v>-7</v>
      </c>
      <c r="AA60" s="27">
        <f t="shared" si="56"/>
        <v>-7</v>
      </c>
      <c r="AB60" s="27">
        <f t="shared" si="56"/>
        <v>-8</v>
      </c>
      <c r="AC60" s="27">
        <f t="shared" si="56"/>
        <v>-8</v>
      </c>
      <c r="AD60" s="27">
        <f t="shared" si="56"/>
        <v>-9</v>
      </c>
    </row>
    <row r="61" spans="2:30" ht="15.75" customHeight="1" x14ac:dyDescent="0.2">
      <c r="B61" s="5"/>
      <c r="D61" s="18"/>
      <c r="E61" s="6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row>
    <row r="62" spans="2:30" ht="15.75" customHeight="1" x14ac:dyDescent="0.2">
      <c r="B62" s="39" t="s">
        <v>35</v>
      </c>
      <c r="D62" s="18" t="s">
        <v>14</v>
      </c>
      <c r="E62" s="60"/>
      <c r="F62" s="41">
        <f>SUM(F63:F65)</f>
        <v>190</v>
      </c>
      <c r="G62" s="41">
        <f t="shared" ref="G62:AD62" si="57">SUM(G63:G65)</f>
        <v>197</v>
      </c>
      <c r="H62" s="41">
        <f t="shared" si="57"/>
        <v>201</v>
      </c>
      <c r="I62" s="41">
        <f t="shared" si="57"/>
        <v>206</v>
      </c>
      <c r="J62" s="41">
        <f t="shared" si="57"/>
        <v>211</v>
      </c>
      <c r="K62" s="41">
        <f t="shared" si="57"/>
        <v>220</v>
      </c>
      <c r="L62" s="41">
        <f t="shared" si="57"/>
        <v>229</v>
      </c>
      <c r="M62" s="41">
        <f t="shared" si="57"/>
        <v>239</v>
      </c>
      <c r="N62" s="41">
        <f t="shared" si="57"/>
        <v>250</v>
      </c>
      <c r="O62" s="41">
        <f t="shared" si="57"/>
        <v>263</v>
      </c>
      <c r="P62" s="41">
        <f t="shared" si="57"/>
        <v>278</v>
      </c>
      <c r="Q62" s="41">
        <f t="shared" si="57"/>
        <v>293</v>
      </c>
      <c r="R62" s="41">
        <f t="shared" si="57"/>
        <v>311</v>
      </c>
      <c r="S62" s="41">
        <f t="shared" si="57"/>
        <v>329</v>
      </c>
      <c r="T62" s="41">
        <f t="shared" si="57"/>
        <v>348</v>
      </c>
      <c r="U62" s="41">
        <f t="shared" si="57"/>
        <v>367</v>
      </c>
      <c r="V62" s="41">
        <f t="shared" si="57"/>
        <v>390</v>
      </c>
      <c r="W62" s="41">
        <f t="shared" si="57"/>
        <v>414</v>
      </c>
      <c r="X62" s="41">
        <f t="shared" si="57"/>
        <v>438</v>
      </c>
      <c r="Y62" s="41">
        <f t="shared" si="57"/>
        <v>465</v>
      </c>
      <c r="Z62" s="41">
        <f t="shared" si="57"/>
        <v>494</v>
      </c>
      <c r="AA62" s="41">
        <f t="shared" si="57"/>
        <v>523</v>
      </c>
      <c r="AB62" s="41">
        <f t="shared" si="57"/>
        <v>553</v>
      </c>
      <c r="AC62" s="41">
        <f t="shared" si="57"/>
        <v>586</v>
      </c>
      <c r="AD62" s="41">
        <f t="shared" si="57"/>
        <v>619</v>
      </c>
    </row>
    <row r="63" spans="2:30" ht="15.75" customHeight="1" x14ac:dyDescent="0.2">
      <c r="B63" s="21" t="s">
        <v>30</v>
      </c>
      <c r="D63" s="22" t="s">
        <v>70</v>
      </c>
      <c r="E63" s="59"/>
      <c r="F63" s="59">
        <v>75</v>
      </c>
      <c r="G63" s="29">
        <f>F68</f>
        <v>80</v>
      </c>
      <c r="H63" s="29">
        <f>G68</f>
        <v>82</v>
      </c>
      <c r="I63" s="29">
        <f t="shared" ref="I63:AD65" si="58">H68</f>
        <v>84</v>
      </c>
      <c r="J63" s="29">
        <f t="shared" si="58"/>
        <v>86</v>
      </c>
      <c r="K63" s="29">
        <f t="shared" si="58"/>
        <v>89</v>
      </c>
      <c r="L63" s="29">
        <f t="shared" si="58"/>
        <v>92</v>
      </c>
      <c r="M63" s="29">
        <f t="shared" si="58"/>
        <v>95</v>
      </c>
      <c r="N63" s="29">
        <f t="shared" si="58"/>
        <v>99</v>
      </c>
      <c r="O63" s="29">
        <f t="shared" si="58"/>
        <v>103</v>
      </c>
      <c r="P63" s="29">
        <f t="shared" si="58"/>
        <v>107</v>
      </c>
      <c r="Q63" s="29">
        <f t="shared" si="58"/>
        <v>111</v>
      </c>
      <c r="R63" s="29">
        <f t="shared" si="58"/>
        <v>116</v>
      </c>
      <c r="S63" s="29">
        <f t="shared" si="58"/>
        <v>121</v>
      </c>
      <c r="T63" s="29">
        <f t="shared" si="58"/>
        <v>126</v>
      </c>
      <c r="U63" s="29">
        <f t="shared" si="58"/>
        <v>131</v>
      </c>
      <c r="V63" s="29">
        <f t="shared" si="58"/>
        <v>138</v>
      </c>
      <c r="W63" s="29">
        <f t="shared" si="58"/>
        <v>145</v>
      </c>
      <c r="X63" s="29">
        <f t="shared" si="58"/>
        <v>152</v>
      </c>
      <c r="Y63" s="29">
        <f t="shared" si="58"/>
        <v>160</v>
      </c>
      <c r="Z63" s="29">
        <f t="shared" si="58"/>
        <v>168</v>
      </c>
      <c r="AA63" s="29">
        <f t="shared" si="58"/>
        <v>176</v>
      </c>
      <c r="AB63" s="29">
        <f t="shared" si="58"/>
        <v>184</v>
      </c>
      <c r="AC63" s="29">
        <f t="shared" si="58"/>
        <v>193</v>
      </c>
      <c r="AD63" s="29">
        <f t="shared" si="58"/>
        <v>202</v>
      </c>
    </row>
    <row r="64" spans="2:30" ht="15.75" customHeight="1" x14ac:dyDescent="0.2">
      <c r="B64" s="21" t="s">
        <v>31</v>
      </c>
      <c r="D64" s="22"/>
      <c r="E64" s="59"/>
      <c r="F64" s="59">
        <v>65</v>
      </c>
      <c r="G64" s="29">
        <f>F69</f>
        <v>66</v>
      </c>
      <c r="H64" s="29">
        <f t="shared" ref="H64:X65" si="59">G69</f>
        <v>67</v>
      </c>
      <c r="I64" s="29">
        <f t="shared" si="59"/>
        <v>68</v>
      </c>
      <c r="J64" s="29">
        <f t="shared" si="59"/>
        <v>69</v>
      </c>
      <c r="K64" s="29">
        <f t="shared" si="59"/>
        <v>71</v>
      </c>
      <c r="L64" s="29">
        <f t="shared" si="59"/>
        <v>73</v>
      </c>
      <c r="M64" s="29">
        <f t="shared" si="59"/>
        <v>75</v>
      </c>
      <c r="N64" s="29">
        <f t="shared" si="59"/>
        <v>78</v>
      </c>
      <c r="O64" s="29">
        <f t="shared" si="59"/>
        <v>82</v>
      </c>
      <c r="P64" s="29">
        <f t="shared" si="59"/>
        <v>86</v>
      </c>
      <c r="Q64" s="29">
        <f t="shared" si="59"/>
        <v>90</v>
      </c>
      <c r="R64" s="29">
        <f t="shared" si="59"/>
        <v>95</v>
      </c>
      <c r="S64" s="29">
        <f t="shared" si="59"/>
        <v>100</v>
      </c>
      <c r="T64" s="29">
        <f t="shared" si="59"/>
        <v>105</v>
      </c>
      <c r="U64" s="29">
        <f t="shared" si="59"/>
        <v>110</v>
      </c>
      <c r="V64" s="29">
        <f t="shared" si="59"/>
        <v>116</v>
      </c>
      <c r="W64" s="29">
        <f t="shared" si="59"/>
        <v>122</v>
      </c>
      <c r="X64" s="29">
        <f t="shared" si="59"/>
        <v>128</v>
      </c>
      <c r="Y64" s="29">
        <f t="shared" si="58"/>
        <v>135</v>
      </c>
      <c r="Z64" s="29">
        <f t="shared" si="58"/>
        <v>143</v>
      </c>
      <c r="AA64" s="29">
        <f t="shared" si="58"/>
        <v>151</v>
      </c>
      <c r="AB64" s="29">
        <f t="shared" si="58"/>
        <v>159</v>
      </c>
      <c r="AC64" s="29">
        <f t="shared" si="58"/>
        <v>168</v>
      </c>
      <c r="AD64" s="29">
        <f t="shared" si="58"/>
        <v>177</v>
      </c>
    </row>
    <row r="65" spans="2:30" ht="15.75" customHeight="1" x14ac:dyDescent="0.2">
      <c r="B65" s="21" t="s">
        <v>8</v>
      </c>
      <c r="E65" s="59"/>
      <c r="F65" s="59">
        <v>50</v>
      </c>
      <c r="G65" s="29">
        <f>F70</f>
        <v>51</v>
      </c>
      <c r="H65" s="29">
        <f t="shared" si="59"/>
        <v>52</v>
      </c>
      <c r="I65" s="29">
        <f t="shared" si="59"/>
        <v>54</v>
      </c>
      <c r="J65" s="29">
        <f t="shared" si="59"/>
        <v>56</v>
      </c>
      <c r="K65" s="29">
        <f t="shared" si="59"/>
        <v>60</v>
      </c>
      <c r="L65" s="29">
        <f t="shared" si="59"/>
        <v>64</v>
      </c>
      <c r="M65" s="29">
        <f t="shared" si="59"/>
        <v>69</v>
      </c>
      <c r="N65" s="29">
        <f t="shared" si="59"/>
        <v>73</v>
      </c>
      <c r="O65" s="29">
        <f t="shared" si="59"/>
        <v>78</v>
      </c>
      <c r="P65" s="29">
        <f t="shared" si="59"/>
        <v>85</v>
      </c>
      <c r="Q65" s="29">
        <f t="shared" si="59"/>
        <v>92</v>
      </c>
      <c r="R65" s="29">
        <f t="shared" si="59"/>
        <v>100</v>
      </c>
      <c r="S65" s="29">
        <f t="shared" si="59"/>
        <v>108</v>
      </c>
      <c r="T65" s="29">
        <f t="shared" si="59"/>
        <v>117</v>
      </c>
      <c r="U65" s="29">
        <f t="shared" si="59"/>
        <v>126</v>
      </c>
      <c r="V65" s="29">
        <f t="shared" si="59"/>
        <v>136</v>
      </c>
      <c r="W65" s="29">
        <f t="shared" si="59"/>
        <v>147</v>
      </c>
      <c r="X65" s="29">
        <f t="shared" si="59"/>
        <v>158</v>
      </c>
      <c r="Y65" s="29">
        <f t="shared" si="58"/>
        <v>170</v>
      </c>
      <c r="Z65" s="29">
        <f t="shared" si="58"/>
        <v>183</v>
      </c>
      <c r="AA65" s="29">
        <f t="shared" si="58"/>
        <v>196</v>
      </c>
      <c r="AB65" s="29">
        <f t="shared" si="58"/>
        <v>210</v>
      </c>
      <c r="AC65" s="29">
        <f t="shared" si="58"/>
        <v>225</v>
      </c>
      <c r="AD65" s="29">
        <f t="shared" si="58"/>
        <v>240</v>
      </c>
    </row>
    <row r="66" spans="2:30" ht="15.75" customHeight="1" x14ac:dyDescent="0.2">
      <c r="B66" s="5"/>
      <c r="D66" s="18"/>
      <c r="E66" s="6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row>
    <row r="67" spans="2:30" ht="15.75" customHeight="1" x14ac:dyDescent="0.2">
      <c r="B67" s="39" t="s">
        <v>36</v>
      </c>
      <c r="D67" s="18" t="s">
        <v>14</v>
      </c>
      <c r="E67" s="60"/>
      <c r="F67" s="41">
        <f>SUM(F68:F70)</f>
        <v>197</v>
      </c>
      <c r="G67" s="41">
        <f t="shared" ref="G67:AD67" si="60">SUM(G68:G70)</f>
        <v>201</v>
      </c>
      <c r="H67" s="41">
        <f t="shared" si="60"/>
        <v>206</v>
      </c>
      <c r="I67" s="41">
        <f t="shared" si="60"/>
        <v>211</v>
      </c>
      <c r="J67" s="41">
        <f t="shared" si="60"/>
        <v>220</v>
      </c>
      <c r="K67" s="41">
        <f t="shared" si="60"/>
        <v>229</v>
      </c>
      <c r="L67" s="41">
        <f t="shared" si="60"/>
        <v>239</v>
      </c>
      <c r="M67" s="41">
        <f t="shared" si="60"/>
        <v>250</v>
      </c>
      <c r="N67" s="41">
        <f t="shared" si="60"/>
        <v>263</v>
      </c>
      <c r="O67" s="41">
        <f t="shared" si="60"/>
        <v>278</v>
      </c>
      <c r="P67" s="41">
        <f t="shared" si="60"/>
        <v>293</v>
      </c>
      <c r="Q67" s="41">
        <f t="shared" si="60"/>
        <v>311</v>
      </c>
      <c r="R67" s="41">
        <f t="shared" si="60"/>
        <v>329</v>
      </c>
      <c r="S67" s="41">
        <f t="shared" si="60"/>
        <v>348</v>
      </c>
      <c r="T67" s="41">
        <f t="shared" si="60"/>
        <v>367</v>
      </c>
      <c r="U67" s="41">
        <f t="shared" si="60"/>
        <v>390</v>
      </c>
      <c r="V67" s="41">
        <f t="shared" si="60"/>
        <v>414</v>
      </c>
      <c r="W67" s="41">
        <f t="shared" si="60"/>
        <v>438</v>
      </c>
      <c r="X67" s="41">
        <f t="shared" si="60"/>
        <v>465</v>
      </c>
      <c r="Y67" s="41">
        <f t="shared" si="60"/>
        <v>494</v>
      </c>
      <c r="Z67" s="41">
        <f t="shared" si="60"/>
        <v>523</v>
      </c>
      <c r="AA67" s="41">
        <f t="shared" si="60"/>
        <v>553</v>
      </c>
      <c r="AB67" s="41">
        <f t="shared" si="60"/>
        <v>586</v>
      </c>
      <c r="AC67" s="41">
        <f t="shared" si="60"/>
        <v>619</v>
      </c>
      <c r="AD67" s="41">
        <f t="shared" si="60"/>
        <v>653</v>
      </c>
    </row>
    <row r="68" spans="2:30" ht="15.75" customHeight="1" x14ac:dyDescent="0.2">
      <c r="B68" s="21" t="s">
        <v>30</v>
      </c>
      <c r="D68" s="22"/>
      <c r="E68" s="59"/>
      <c r="F68" s="29">
        <v>80</v>
      </c>
      <c r="G68" s="29">
        <f t="shared" ref="G68:AD70" si="61">G48+G53+G58+G63</f>
        <v>82</v>
      </c>
      <c r="H68" s="29">
        <f t="shared" si="61"/>
        <v>84</v>
      </c>
      <c r="I68" s="29">
        <f t="shared" si="61"/>
        <v>86</v>
      </c>
      <c r="J68" s="29">
        <f t="shared" si="61"/>
        <v>89</v>
      </c>
      <c r="K68" s="29">
        <f t="shared" si="61"/>
        <v>92</v>
      </c>
      <c r="L68" s="29">
        <f t="shared" si="61"/>
        <v>95</v>
      </c>
      <c r="M68" s="29">
        <f t="shared" si="61"/>
        <v>99</v>
      </c>
      <c r="N68" s="29">
        <f t="shared" si="61"/>
        <v>103</v>
      </c>
      <c r="O68" s="29">
        <f t="shared" si="61"/>
        <v>107</v>
      </c>
      <c r="P68" s="29">
        <f t="shared" si="61"/>
        <v>111</v>
      </c>
      <c r="Q68" s="29">
        <f t="shared" si="61"/>
        <v>116</v>
      </c>
      <c r="R68" s="29">
        <f t="shared" si="61"/>
        <v>121</v>
      </c>
      <c r="S68" s="29">
        <f t="shared" si="61"/>
        <v>126</v>
      </c>
      <c r="T68" s="29">
        <f t="shared" si="61"/>
        <v>131</v>
      </c>
      <c r="U68" s="29">
        <f t="shared" si="61"/>
        <v>138</v>
      </c>
      <c r="V68" s="29">
        <f t="shared" si="61"/>
        <v>145</v>
      </c>
      <c r="W68" s="29">
        <f t="shared" si="61"/>
        <v>152</v>
      </c>
      <c r="X68" s="29">
        <f t="shared" si="61"/>
        <v>160</v>
      </c>
      <c r="Y68" s="29">
        <f t="shared" si="61"/>
        <v>168</v>
      </c>
      <c r="Z68" s="29">
        <f t="shared" si="61"/>
        <v>176</v>
      </c>
      <c r="AA68" s="29">
        <f t="shared" si="61"/>
        <v>184</v>
      </c>
      <c r="AB68" s="29">
        <f t="shared" si="61"/>
        <v>193</v>
      </c>
      <c r="AC68" s="29">
        <f t="shared" si="61"/>
        <v>202</v>
      </c>
      <c r="AD68" s="29">
        <f t="shared" si="61"/>
        <v>211</v>
      </c>
    </row>
    <row r="69" spans="2:30" ht="15.75" customHeight="1" x14ac:dyDescent="0.2">
      <c r="B69" s="21" t="s">
        <v>31</v>
      </c>
      <c r="D69" s="22"/>
      <c r="E69" s="59"/>
      <c r="F69" s="29">
        <f>F49+F54+F59+F64</f>
        <v>66</v>
      </c>
      <c r="G69" s="29">
        <f t="shared" si="61"/>
        <v>67</v>
      </c>
      <c r="H69" s="29">
        <f t="shared" si="61"/>
        <v>68</v>
      </c>
      <c r="I69" s="29">
        <f t="shared" si="61"/>
        <v>69</v>
      </c>
      <c r="J69" s="29">
        <f t="shared" si="61"/>
        <v>71</v>
      </c>
      <c r="K69" s="29">
        <f t="shared" si="61"/>
        <v>73</v>
      </c>
      <c r="L69" s="29">
        <f t="shared" si="61"/>
        <v>75</v>
      </c>
      <c r="M69" s="29">
        <f t="shared" si="61"/>
        <v>78</v>
      </c>
      <c r="N69" s="29">
        <f t="shared" si="61"/>
        <v>82</v>
      </c>
      <c r="O69" s="29">
        <f t="shared" si="61"/>
        <v>86</v>
      </c>
      <c r="P69" s="29">
        <f t="shared" si="61"/>
        <v>90</v>
      </c>
      <c r="Q69" s="29">
        <f t="shared" si="61"/>
        <v>95</v>
      </c>
      <c r="R69" s="29">
        <f t="shared" si="61"/>
        <v>100</v>
      </c>
      <c r="S69" s="29">
        <f t="shared" si="61"/>
        <v>105</v>
      </c>
      <c r="T69" s="29">
        <f t="shared" si="61"/>
        <v>110</v>
      </c>
      <c r="U69" s="29">
        <f t="shared" si="61"/>
        <v>116</v>
      </c>
      <c r="V69" s="29">
        <f t="shared" si="61"/>
        <v>122</v>
      </c>
      <c r="W69" s="29">
        <f t="shared" si="61"/>
        <v>128</v>
      </c>
      <c r="X69" s="29">
        <f t="shared" si="61"/>
        <v>135</v>
      </c>
      <c r="Y69" s="29">
        <f t="shared" si="61"/>
        <v>143</v>
      </c>
      <c r="Z69" s="29">
        <f t="shared" si="61"/>
        <v>151</v>
      </c>
      <c r="AA69" s="29">
        <f t="shared" si="61"/>
        <v>159</v>
      </c>
      <c r="AB69" s="29">
        <f t="shared" si="61"/>
        <v>168</v>
      </c>
      <c r="AC69" s="29">
        <f t="shared" si="61"/>
        <v>177</v>
      </c>
      <c r="AD69" s="29">
        <f t="shared" si="61"/>
        <v>186</v>
      </c>
    </row>
    <row r="70" spans="2:30" ht="15.75" customHeight="1" x14ac:dyDescent="0.2">
      <c r="B70" s="21" t="s">
        <v>8</v>
      </c>
      <c r="E70" s="59"/>
      <c r="F70" s="29">
        <f>F50+F55+F60+F65</f>
        <v>51</v>
      </c>
      <c r="G70" s="29">
        <f t="shared" si="61"/>
        <v>52</v>
      </c>
      <c r="H70" s="29">
        <f t="shared" si="61"/>
        <v>54</v>
      </c>
      <c r="I70" s="29">
        <f t="shared" si="61"/>
        <v>56</v>
      </c>
      <c r="J70" s="29">
        <f t="shared" si="61"/>
        <v>60</v>
      </c>
      <c r="K70" s="29">
        <f t="shared" si="61"/>
        <v>64</v>
      </c>
      <c r="L70" s="29">
        <f t="shared" si="61"/>
        <v>69</v>
      </c>
      <c r="M70" s="29">
        <f t="shared" si="61"/>
        <v>73</v>
      </c>
      <c r="N70" s="29">
        <f t="shared" si="61"/>
        <v>78</v>
      </c>
      <c r="O70" s="29">
        <f t="shared" si="61"/>
        <v>85</v>
      </c>
      <c r="P70" s="29">
        <f t="shared" si="61"/>
        <v>92</v>
      </c>
      <c r="Q70" s="29">
        <f t="shared" si="61"/>
        <v>100</v>
      </c>
      <c r="R70" s="29">
        <f t="shared" si="61"/>
        <v>108</v>
      </c>
      <c r="S70" s="29">
        <f t="shared" si="61"/>
        <v>117</v>
      </c>
      <c r="T70" s="29">
        <f t="shared" si="61"/>
        <v>126</v>
      </c>
      <c r="U70" s="29">
        <f t="shared" si="61"/>
        <v>136</v>
      </c>
      <c r="V70" s="29">
        <f t="shared" si="61"/>
        <v>147</v>
      </c>
      <c r="W70" s="29">
        <f t="shared" si="61"/>
        <v>158</v>
      </c>
      <c r="X70" s="29">
        <f t="shared" si="61"/>
        <v>170</v>
      </c>
      <c r="Y70" s="29">
        <f t="shared" si="61"/>
        <v>183</v>
      </c>
      <c r="Z70" s="29">
        <f t="shared" si="61"/>
        <v>196</v>
      </c>
      <c r="AA70" s="29">
        <f t="shared" si="61"/>
        <v>210</v>
      </c>
      <c r="AB70" s="29">
        <f t="shared" si="61"/>
        <v>225</v>
      </c>
      <c r="AC70" s="29">
        <f t="shared" si="61"/>
        <v>240</v>
      </c>
      <c r="AD70" s="29">
        <f t="shared" si="61"/>
        <v>256</v>
      </c>
    </row>
    <row r="71" spans="2:30" ht="15.75" customHeight="1" x14ac:dyDescent="0.2">
      <c r="B71" s="30"/>
      <c r="E71" s="5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row>
    <row r="72" spans="2:30" ht="15.75" customHeight="1" x14ac:dyDescent="0.2">
      <c r="B72" s="17" t="s">
        <v>16</v>
      </c>
      <c r="D72" s="18" t="s">
        <v>37</v>
      </c>
      <c r="E72" s="5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row>
    <row r="73" spans="2:30" ht="15.75" customHeight="1" x14ac:dyDescent="0.2">
      <c r="B73" s="21" t="s">
        <v>30</v>
      </c>
      <c r="D73" s="18"/>
      <c r="E73" s="66">
        <v>1800</v>
      </c>
      <c r="F73" s="27">
        <f>E73</f>
        <v>1800</v>
      </c>
      <c r="G73" s="27">
        <f t="shared" ref="G73:U75" si="62">F73</f>
        <v>1800</v>
      </c>
      <c r="H73" s="27">
        <f t="shared" si="62"/>
        <v>1800</v>
      </c>
      <c r="I73" s="27">
        <f t="shared" si="62"/>
        <v>1800</v>
      </c>
      <c r="J73" s="27">
        <f t="shared" si="62"/>
        <v>1800</v>
      </c>
      <c r="K73" s="27">
        <f t="shared" si="62"/>
        <v>1800</v>
      </c>
      <c r="L73" s="27">
        <f t="shared" si="62"/>
        <v>1800</v>
      </c>
      <c r="M73" s="27">
        <f t="shared" si="62"/>
        <v>1800</v>
      </c>
      <c r="N73" s="27">
        <f t="shared" si="62"/>
        <v>1800</v>
      </c>
      <c r="O73" s="27">
        <f t="shared" si="62"/>
        <v>1800</v>
      </c>
      <c r="P73" s="27">
        <f t="shared" si="62"/>
        <v>1800</v>
      </c>
      <c r="Q73" s="27">
        <f t="shared" si="62"/>
        <v>1800</v>
      </c>
      <c r="R73" s="27">
        <f t="shared" si="62"/>
        <v>1800</v>
      </c>
      <c r="S73" s="27">
        <f t="shared" si="62"/>
        <v>1800</v>
      </c>
      <c r="T73" s="27">
        <f t="shared" si="62"/>
        <v>1800</v>
      </c>
      <c r="U73" s="27">
        <f t="shared" si="62"/>
        <v>1800</v>
      </c>
      <c r="V73" s="27">
        <f>U73</f>
        <v>1800</v>
      </c>
      <c r="W73" s="27">
        <f t="shared" ref="W73:AD75" si="63">V73</f>
        <v>1800</v>
      </c>
      <c r="X73" s="27">
        <f t="shared" si="63"/>
        <v>1800</v>
      </c>
      <c r="Y73" s="27">
        <f t="shared" si="63"/>
        <v>1800</v>
      </c>
      <c r="Z73" s="27">
        <f t="shared" si="63"/>
        <v>1800</v>
      </c>
      <c r="AA73" s="27">
        <f t="shared" si="63"/>
        <v>1800</v>
      </c>
      <c r="AB73" s="27">
        <f t="shared" si="63"/>
        <v>1800</v>
      </c>
      <c r="AC73" s="27">
        <f t="shared" si="63"/>
        <v>1800</v>
      </c>
      <c r="AD73" s="27">
        <f t="shared" si="63"/>
        <v>1800</v>
      </c>
    </row>
    <row r="74" spans="2:30" ht="15.75" customHeight="1" x14ac:dyDescent="0.2">
      <c r="B74" s="21" t="s">
        <v>31</v>
      </c>
      <c r="D74" s="18"/>
      <c r="E74" s="66">
        <v>1500</v>
      </c>
      <c r="F74" s="27">
        <f>E74</f>
        <v>1500</v>
      </c>
      <c r="G74" s="27">
        <f t="shared" si="62"/>
        <v>1500</v>
      </c>
      <c r="H74" s="27">
        <f t="shared" si="62"/>
        <v>1500</v>
      </c>
      <c r="I74" s="27">
        <f t="shared" si="62"/>
        <v>1500</v>
      </c>
      <c r="J74" s="27">
        <f t="shared" si="62"/>
        <v>1500</v>
      </c>
      <c r="K74" s="27">
        <f t="shared" si="62"/>
        <v>1500</v>
      </c>
      <c r="L74" s="27">
        <f t="shared" si="62"/>
        <v>1500</v>
      </c>
      <c r="M74" s="27">
        <f t="shared" si="62"/>
        <v>1500</v>
      </c>
      <c r="N74" s="27">
        <f t="shared" si="62"/>
        <v>1500</v>
      </c>
      <c r="O74" s="27">
        <f t="shared" si="62"/>
        <v>1500</v>
      </c>
      <c r="P74" s="27">
        <f t="shared" si="62"/>
        <v>1500</v>
      </c>
      <c r="Q74" s="27">
        <f t="shared" si="62"/>
        <v>1500</v>
      </c>
      <c r="R74" s="27">
        <f t="shared" si="62"/>
        <v>1500</v>
      </c>
      <c r="S74" s="27">
        <f t="shared" si="62"/>
        <v>1500</v>
      </c>
      <c r="T74" s="27">
        <f t="shared" si="62"/>
        <v>1500</v>
      </c>
      <c r="U74" s="27">
        <f t="shared" si="62"/>
        <v>1500</v>
      </c>
      <c r="V74" s="27">
        <f>U74</f>
        <v>1500</v>
      </c>
      <c r="W74" s="27">
        <f t="shared" si="63"/>
        <v>1500</v>
      </c>
      <c r="X74" s="27">
        <f t="shared" si="63"/>
        <v>1500</v>
      </c>
      <c r="Y74" s="27">
        <f t="shared" si="63"/>
        <v>1500</v>
      </c>
      <c r="Z74" s="27">
        <f t="shared" si="63"/>
        <v>1500</v>
      </c>
      <c r="AA74" s="27">
        <f t="shared" si="63"/>
        <v>1500</v>
      </c>
      <c r="AB74" s="27">
        <f t="shared" si="63"/>
        <v>1500</v>
      </c>
      <c r="AC74" s="27">
        <f t="shared" si="63"/>
        <v>1500</v>
      </c>
      <c r="AD74" s="27">
        <f t="shared" si="63"/>
        <v>1500</v>
      </c>
    </row>
    <row r="75" spans="2:30" ht="15.75" customHeight="1" x14ac:dyDescent="0.2">
      <c r="B75" s="21" t="s">
        <v>8</v>
      </c>
      <c r="D75" s="18"/>
      <c r="E75" s="66">
        <v>600</v>
      </c>
      <c r="F75" s="27">
        <f>E75</f>
        <v>600</v>
      </c>
      <c r="G75" s="27">
        <f t="shared" si="62"/>
        <v>600</v>
      </c>
      <c r="H75" s="27">
        <f t="shared" si="62"/>
        <v>600</v>
      </c>
      <c r="I75" s="27">
        <f t="shared" si="62"/>
        <v>600</v>
      </c>
      <c r="J75" s="27">
        <f t="shared" si="62"/>
        <v>600</v>
      </c>
      <c r="K75" s="27">
        <f t="shared" si="62"/>
        <v>600</v>
      </c>
      <c r="L75" s="27">
        <f t="shared" si="62"/>
        <v>600</v>
      </c>
      <c r="M75" s="27">
        <f t="shared" si="62"/>
        <v>600</v>
      </c>
      <c r="N75" s="27">
        <f t="shared" si="62"/>
        <v>600</v>
      </c>
      <c r="O75" s="27">
        <f t="shared" si="62"/>
        <v>600</v>
      </c>
      <c r="P75" s="27">
        <f t="shared" si="62"/>
        <v>600</v>
      </c>
      <c r="Q75" s="27">
        <f t="shared" si="62"/>
        <v>600</v>
      </c>
      <c r="R75" s="27">
        <f t="shared" si="62"/>
        <v>600</v>
      </c>
      <c r="S75" s="27">
        <f t="shared" si="62"/>
        <v>600</v>
      </c>
      <c r="T75" s="27">
        <f t="shared" si="62"/>
        <v>600</v>
      </c>
      <c r="U75" s="27">
        <f t="shared" si="62"/>
        <v>600</v>
      </c>
      <c r="V75" s="27">
        <f>U75</f>
        <v>600</v>
      </c>
      <c r="W75" s="27">
        <f t="shared" si="63"/>
        <v>600</v>
      </c>
      <c r="X75" s="27">
        <f t="shared" si="63"/>
        <v>600</v>
      </c>
      <c r="Y75" s="27">
        <f t="shared" si="63"/>
        <v>600</v>
      </c>
      <c r="Z75" s="27">
        <f t="shared" si="63"/>
        <v>600</v>
      </c>
      <c r="AA75" s="27">
        <f t="shared" si="63"/>
        <v>600</v>
      </c>
      <c r="AB75" s="27">
        <f t="shared" si="63"/>
        <v>600</v>
      </c>
      <c r="AC75" s="27">
        <f t="shared" si="63"/>
        <v>600</v>
      </c>
      <c r="AD75" s="27">
        <f t="shared" si="63"/>
        <v>600</v>
      </c>
    </row>
    <row r="76" spans="2:30" ht="15.75" customHeight="1" x14ac:dyDescent="0.2">
      <c r="B76" s="45"/>
      <c r="E76" s="66"/>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row>
    <row r="77" spans="2:30" ht="15.75" customHeight="1" x14ac:dyDescent="0.2">
      <c r="B77" s="17" t="s">
        <v>38</v>
      </c>
      <c r="D77" s="23" t="s">
        <v>14</v>
      </c>
      <c r="E77" s="66"/>
      <c r="F77" s="41">
        <f>SUM(F78:F80)</f>
        <v>273600</v>
      </c>
      <c r="G77" s="41">
        <f t="shared" ref="G77:AD77" si="64">SUM(G78:G80)</f>
        <v>279300</v>
      </c>
      <c r="H77" s="41">
        <f t="shared" si="64"/>
        <v>285600</v>
      </c>
      <c r="I77" s="41">
        <f t="shared" si="64"/>
        <v>291900</v>
      </c>
      <c r="J77" s="41">
        <f t="shared" si="64"/>
        <v>302700</v>
      </c>
      <c r="K77" s="41">
        <f t="shared" si="64"/>
        <v>313500</v>
      </c>
      <c r="L77" s="41">
        <f t="shared" si="64"/>
        <v>324900</v>
      </c>
      <c r="M77" s="41">
        <f t="shared" si="64"/>
        <v>339000</v>
      </c>
      <c r="N77" s="41">
        <f t="shared" si="64"/>
        <v>355200</v>
      </c>
      <c r="O77" s="41">
        <f t="shared" si="64"/>
        <v>372600</v>
      </c>
      <c r="P77" s="41">
        <f t="shared" si="64"/>
        <v>390000</v>
      </c>
      <c r="Q77" s="41">
        <f t="shared" si="64"/>
        <v>411300</v>
      </c>
      <c r="R77" s="41">
        <f t="shared" si="64"/>
        <v>432600</v>
      </c>
      <c r="S77" s="41">
        <f t="shared" si="64"/>
        <v>454500</v>
      </c>
      <c r="T77" s="41">
        <f t="shared" si="64"/>
        <v>476400</v>
      </c>
      <c r="U77" s="41">
        <f t="shared" si="64"/>
        <v>504000</v>
      </c>
      <c r="V77" s="41">
        <f t="shared" si="64"/>
        <v>532200</v>
      </c>
      <c r="W77" s="41">
        <f t="shared" si="64"/>
        <v>560400</v>
      </c>
      <c r="X77" s="41">
        <f t="shared" si="64"/>
        <v>592500</v>
      </c>
      <c r="Y77" s="41">
        <f t="shared" si="64"/>
        <v>626700</v>
      </c>
      <c r="Z77" s="41">
        <f t="shared" si="64"/>
        <v>660900</v>
      </c>
      <c r="AA77" s="41">
        <f t="shared" si="64"/>
        <v>695700</v>
      </c>
      <c r="AB77" s="41">
        <f t="shared" si="64"/>
        <v>734400</v>
      </c>
      <c r="AC77" s="41">
        <f t="shared" si="64"/>
        <v>773100</v>
      </c>
      <c r="AD77" s="41">
        <f t="shared" si="64"/>
        <v>812400</v>
      </c>
    </row>
    <row r="78" spans="2:30" ht="15.75" customHeight="1" x14ac:dyDescent="0.2">
      <c r="B78" s="21" t="s">
        <v>30</v>
      </c>
      <c r="E78" s="66"/>
      <c r="F78" s="27">
        <f>F68*F73</f>
        <v>144000</v>
      </c>
      <c r="G78" s="27">
        <f t="shared" ref="G78:AD80" si="65">G68*G73</f>
        <v>147600</v>
      </c>
      <c r="H78" s="27">
        <f t="shared" si="65"/>
        <v>151200</v>
      </c>
      <c r="I78" s="27">
        <f t="shared" si="65"/>
        <v>154800</v>
      </c>
      <c r="J78" s="27">
        <f t="shared" si="65"/>
        <v>160200</v>
      </c>
      <c r="K78" s="27">
        <f t="shared" si="65"/>
        <v>165600</v>
      </c>
      <c r="L78" s="27">
        <f t="shared" si="65"/>
        <v>171000</v>
      </c>
      <c r="M78" s="27">
        <f t="shared" si="65"/>
        <v>178200</v>
      </c>
      <c r="N78" s="27">
        <f t="shared" si="65"/>
        <v>185400</v>
      </c>
      <c r="O78" s="27">
        <f t="shared" si="65"/>
        <v>192600</v>
      </c>
      <c r="P78" s="27">
        <f t="shared" si="65"/>
        <v>199800</v>
      </c>
      <c r="Q78" s="27">
        <f t="shared" si="65"/>
        <v>208800</v>
      </c>
      <c r="R78" s="27">
        <f t="shared" si="65"/>
        <v>217800</v>
      </c>
      <c r="S78" s="27">
        <f t="shared" si="65"/>
        <v>226800</v>
      </c>
      <c r="T78" s="27">
        <f t="shared" si="65"/>
        <v>235800</v>
      </c>
      <c r="U78" s="27">
        <f t="shared" si="65"/>
        <v>248400</v>
      </c>
      <c r="V78" s="27">
        <f t="shared" si="65"/>
        <v>261000</v>
      </c>
      <c r="W78" s="27">
        <f t="shared" si="65"/>
        <v>273600</v>
      </c>
      <c r="X78" s="27">
        <f t="shared" si="65"/>
        <v>288000</v>
      </c>
      <c r="Y78" s="27">
        <f t="shared" si="65"/>
        <v>302400</v>
      </c>
      <c r="Z78" s="27">
        <f t="shared" si="65"/>
        <v>316800</v>
      </c>
      <c r="AA78" s="27">
        <f t="shared" si="65"/>
        <v>331200</v>
      </c>
      <c r="AB78" s="27">
        <f t="shared" si="65"/>
        <v>347400</v>
      </c>
      <c r="AC78" s="27">
        <f t="shared" si="65"/>
        <v>363600</v>
      </c>
      <c r="AD78" s="27">
        <f t="shared" si="65"/>
        <v>379800</v>
      </c>
    </row>
    <row r="79" spans="2:30" ht="15.75" customHeight="1" x14ac:dyDescent="0.2">
      <c r="B79" s="21" t="s">
        <v>31</v>
      </c>
      <c r="D79" s="18"/>
      <c r="E79" s="66"/>
      <c r="F79" s="27">
        <f>F69*F74</f>
        <v>99000</v>
      </c>
      <c r="G79" s="27">
        <f t="shared" si="65"/>
        <v>100500</v>
      </c>
      <c r="H79" s="27">
        <f t="shared" si="65"/>
        <v>102000</v>
      </c>
      <c r="I79" s="27">
        <f t="shared" si="65"/>
        <v>103500</v>
      </c>
      <c r="J79" s="27">
        <f t="shared" si="65"/>
        <v>106500</v>
      </c>
      <c r="K79" s="27">
        <f t="shared" si="65"/>
        <v>109500</v>
      </c>
      <c r="L79" s="27">
        <f t="shared" si="65"/>
        <v>112500</v>
      </c>
      <c r="M79" s="27">
        <f t="shared" si="65"/>
        <v>117000</v>
      </c>
      <c r="N79" s="27">
        <f t="shared" si="65"/>
        <v>123000</v>
      </c>
      <c r="O79" s="27">
        <f t="shared" si="65"/>
        <v>129000</v>
      </c>
      <c r="P79" s="27">
        <f t="shared" si="65"/>
        <v>135000</v>
      </c>
      <c r="Q79" s="27">
        <f t="shared" si="65"/>
        <v>142500</v>
      </c>
      <c r="R79" s="27">
        <f t="shared" si="65"/>
        <v>150000</v>
      </c>
      <c r="S79" s="27">
        <f t="shared" si="65"/>
        <v>157500</v>
      </c>
      <c r="T79" s="27">
        <f t="shared" si="65"/>
        <v>165000</v>
      </c>
      <c r="U79" s="27">
        <f t="shared" si="65"/>
        <v>174000</v>
      </c>
      <c r="V79" s="27">
        <f t="shared" si="65"/>
        <v>183000</v>
      </c>
      <c r="W79" s="27">
        <f t="shared" si="65"/>
        <v>192000</v>
      </c>
      <c r="X79" s="27">
        <f t="shared" si="65"/>
        <v>202500</v>
      </c>
      <c r="Y79" s="27">
        <f t="shared" si="65"/>
        <v>214500</v>
      </c>
      <c r="Z79" s="27">
        <f t="shared" si="65"/>
        <v>226500</v>
      </c>
      <c r="AA79" s="27">
        <f t="shared" si="65"/>
        <v>238500</v>
      </c>
      <c r="AB79" s="27">
        <f t="shared" si="65"/>
        <v>252000</v>
      </c>
      <c r="AC79" s="27">
        <f t="shared" si="65"/>
        <v>265500</v>
      </c>
      <c r="AD79" s="27">
        <f t="shared" si="65"/>
        <v>279000</v>
      </c>
    </row>
    <row r="80" spans="2:30" ht="15.75" customHeight="1" x14ac:dyDescent="0.2">
      <c r="B80" s="21" t="s">
        <v>8</v>
      </c>
      <c r="D80" s="18"/>
      <c r="E80" s="66"/>
      <c r="F80" s="27">
        <f>F70*F75</f>
        <v>30600</v>
      </c>
      <c r="G80" s="27">
        <f t="shared" si="65"/>
        <v>31200</v>
      </c>
      <c r="H80" s="27">
        <f t="shared" si="65"/>
        <v>32400</v>
      </c>
      <c r="I80" s="27">
        <f t="shared" si="65"/>
        <v>33600</v>
      </c>
      <c r="J80" s="27">
        <f t="shared" si="65"/>
        <v>36000</v>
      </c>
      <c r="K80" s="27">
        <f t="shared" si="65"/>
        <v>38400</v>
      </c>
      <c r="L80" s="27">
        <f t="shared" si="65"/>
        <v>41400</v>
      </c>
      <c r="M80" s="27">
        <f t="shared" si="65"/>
        <v>43800</v>
      </c>
      <c r="N80" s="27">
        <f t="shared" si="65"/>
        <v>46800</v>
      </c>
      <c r="O80" s="27">
        <f t="shared" si="65"/>
        <v>51000</v>
      </c>
      <c r="P80" s="27">
        <f t="shared" si="65"/>
        <v>55200</v>
      </c>
      <c r="Q80" s="27">
        <f t="shared" si="65"/>
        <v>60000</v>
      </c>
      <c r="R80" s="27">
        <f t="shared" si="65"/>
        <v>64800</v>
      </c>
      <c r="S80" s="27">
        <f t="shared" si="65"/>
        <v>70200</v>
      </c>
      <c r="T80" s="27">
        <f t="shared" si="65"/>
        <v>75600</v>
      </c>
      <c r="U80" s="27">
        <f t="shared" si="65"/>
        <v>81600</v>
      </c>
      <c r="V80" s="27">
        <f t="shared" si="65"/>
        <v>88200</v>
      </c>
      <c r="W80" s="27">
        <f t="shared" si="65"/>
        <v>94800</v>
      </c>
      <c r="X80" s="27">
        <f t="shared" si="65"/>
        <v>102000</v>
      </c>
      <c r="Y80" s="27">
        <f t="shared" si="65"/>
        <v>109800</v>
      </c>
      <c r="Z80" s="27">
        <f t="shared" si="65"/>
        <v>117600</v>
      </c>
      <c r="AA80" s="27">
        <f t="shared" si="65"/>
        <v>126000</v>
      </c>
      <c r="AB80" s="27">
        <f t="shared" si="65"/>
        <v>135000</v>
      </c>
      <c r="AC80" s="27">
        <f t="shared" si="65"/>
        <v>144000</v>
      </c>
      <c r="AD80" s="27">
        <f t="shared" si="65"/>
        <v>153600</v>
      </c>
    </row>
    <row r="81" spans="2:30" ht="15.75" customHeight="1" x14ac:dyDescent="0.2">
      <c r="E81" s="5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spans="2:30" ht="15.75" customHeight="1" x14ac:dyDescent="0.2">
      <c r="B82" s="17" t="s">
        <v>39</v>
      </c>
      <c r="D82" s="23" t="s">
        <v>14</v>
      </c>
      <c r="E82" s="66"/>
      <c r="F82" s="41">
        <f>SUM(F83:F85)</f>
        <v>54720</v>
      </c>
      <c r="G82" s="41">
        <f t="shared" ref="G82:AD82" si="66">SUM(G83:G85)</f>
        <v>55860</v>
      </c>
      <c r="H82" s="41">
        <f t="shared" si="66"/>
        <v>57120</v>
      </c>
      <c r="I82" s="41">
        <f t="shared" si="66"/>
        <v>58380</v>
      </c>
      <c r="J82" s="41">
        <f t="shared" si="66"/>
        <v>60540</v>
      </c>
      <c r="K82" s="41">
        <f t="shared" si="66"/>
        <v>62700</v>
      </c>
      <c r="L82" s="41">
        <f t="shared" si="66"/>
        <v>64980</v>
      </c>
      <c r="M82" s="41">
        <f t="shared" si="66"/>
        <v>67800</v>
      </c>
      <c r="N82" s="41">
        <f t="shared" si="66"/>
        <v>71040</v>
      </c>
      <c r="O82" s="41">
        <f t="shared" si="66"/>
        <v>74520</v>
      </c>
      <c r="P82" s="41">
        <f t="shared" si="66"/>
        <v>78000</v>
      </c>
      <c r="Q82" s="41">
        <f t="shared" si="66"/>
        <v>82260</v>
      </c>
      <c r="R82" s="41">
        <f t="shared" si="66"/>
        <v>86520</v>
      </c>
      <c r="S82" s="41">
        <f t="shared" si="66"/>
        <v>90900</v>
      </c>
      <c r="T82" s="41">
        <f t="shared" si="66"/>
        <v>95280</v>
      </c>
      <c r="U82" s="41">
        <f t="shared" si="66"/>
        <v>100800</v>
      </c>
      <c r="V82" s="41">
        <f t="shared" si="66"/>
        <v>106440</v>
      </c>
      <c r="W82" s="41">
        <f t="shared" si="66"/>
        <v>112080</v>
      </c>
      <c r="X82" s="41">
        <f t="shared" si="66"/>
        <v>118500</v>
      </c>
      <c r="Y82" s="41">
        <f t="shared" si="66"/>
        <v>125340</v>
      </c>
      <c r="Z82" s="41">
        <f t="shared" si="66"/>
        <v>132180</v>
      </c>
      <c r="AA82" s="41">
        <f t="shared" si="66"/>
        <v>139140</v>
      </c>
      <c r="AB82" s="41">
        <f t="shared" si="66"/>
        <v>146880</v>
      </c>
      <c r="AC82" s="41">
        <f t="shared" si="66"/>
        <v>154620</v>
      </c>
      <c r="AD82" s="41">
        <f t="shared" si="66"/>
        <v>162480</v>
      </c>
    </row>
    <row r="83" spans="2:30" ht="15.75" customHeight="1" x14ac:dyDescent="0.2">
      <c r="B83" s="21" t="s">
        <v>30</v>
      </c>
      <c r="D83" s="4" t="s">
        <v>66</v>
      </c>
      <c r="E83" s="60">
        <v>0.2</v>
      </c>
      <c r="F83" s="27">
        <f>F78*$E83</f>
        <v>28800</v>
      </c>
      <c r="G83" s="27">
        <f t="shared" ref="G83:AD85" si="67">G78*$E83</f>
        <v>29520</v>
      </c>
      <c r="H83" s="27">
        <f t="shared" si="67"/>
        <v>30240</v>
      </c>
      <c r="I83" s="27">
        <f t="shared" si="67"/>
        <v>30960</v>
      </c>
      <c r="J83" s="27">
        <f t="shared" si="67"/>
        <v>32040</v>
      </c>
      <c r="K83" s="27">
        <f t="shared" si="67"/>
        <v>33120</v>
      </c>
      <c r="L83" s="27">
        <f t="shared" si="67"/>
        <v>34200</v>
      </c>
      <c r="M83" s="27">
        <f t="shared" si="67"/>
        <v>35640</v>
      </c>
      <c r="N83" s="27">
        <f t="shared" si="67"/>
        <v>37080</v>
      </c>
      <c r="O83" s="27">
        <f t="shared" si="67"/>
        <v>38520</v>
      </c>
      <c r="P83" s="27">
        <f t="shared" si="67"/>
        <v>39960</v>
      </c>
      <c r="Q83" s="27">
        <f t="shared" si="67"/>
        <v>41760</v>
      </c>
      <c r="R83" s="27">
        <f t="shared" si="67"/>
        <v>43560</v>
      </c>
      <c r="S83" s="27">
        <f t="shared" si="67"/>
        <v>45360</v>
      </c>
      <c r="T83" s="27">
        <f t="shared" si="67"/>
        <v>47160</v>
      </c>
      <c r="U83" s="27">
        <f t="shared" si="67"/>
        <v>49680</v>
      </c>
      <c r="V83" s="27">
        <f t="shared" si="67"/>
        <v>52200</v>
      </c>
      <c r="W83" s="27">
        <f t="shared" si="67"/>
        <v>54720</v>
      </c>
      <c r="X83" s="27">
        <f t="shared" si="67"/>
        <v>57600</v>
      </c>
      <c r="Y83" s="27">
        <f t="shared" si="67"/>
        <v>60480</v>
      </c>
      <c r="Z83" s="27">
        <f t="shared" si="67"/>
        <v>63360</v>
      </c>
      <c r="AA83" s="27">
        <f t="shared" si="67"/>
        <v>66240</v>
      </c>
      <c r="AB83" s="27">
        <f t="shared" si="67"/>
        <v>69480</v>
      </c>
      <c r="AC83" s="27">
        <f t="shared" si="67"/>
        <v>72720</v>
      </c>
      <c r="AD83" s="27">
        <f t="shared" si="67"/>
        <v>75960</v>
      </c>
    </row>
    <row r="84" spans="2:30" ht="15.75" customHeight="1" x14ac:dyDescent="0.2">
      <c r="B84" s="21" t="s">
        <v>31</v>
      </c>
      <c r="D84" s="18"/>
      <c r="E84" s="60">
        <v>0.2</v>
      </c>
      <c r="F84" s="27">
        <f>F79*$E84</f>
        <v>19800</v>
      </c>
      <c r="G84" s="27">
        <f t="shared" si="67"/>
        <v>20100</v>
      </c>
      <c r="H84" s="27">
        <f t="shared" si="67"/>
        <v>20400</v>
      </c>
      <c r="I84" s="27">
        <f t="shared" si="67"/>
        <v>20700</v>
      </c>
      <c r="J84" s="27">
        <f t="shared" si="67"/>
        <v>21300</v>
      </c>
      <c r="K84" s="27">
        <f t="shared" si="67"/>
        <v>21900</v>
      </c>
      <c r="L84" s="27">
        <f t="shared" si="67"/>
        <v>22500</v>
      </c>
      <c r="M84" s="27">
        <f t="shared" si="67"/>
        <v>23400</v>
      </c>
      <c r="N84" s="27">
        <f t="shared" si="67"/>
        <v>24600</v>
      </c>
      <c r="O84" s="27">
        <f t="shared" si="67"/>
        <v>25800</v>
      </c>
      <c r="P84" s="27">
        <f t="shared" si="67"/>
        <v>27000</v>
      </c>
      <c r="Q84" s="27">
        <f t="shared" si="67"/>
        <v>28500</v>
      </c>
      <c r="R84" s="27">
        <f t="shared" si="67"/>
        <v>30000</v>
      </c>
      <c r="S84" s="27">
        <f t="shared" si="67"/>
        <v>31500</v>
      </c>
      <c r="T84" s="27">
        <f t="shared" si="67"/>
        <v>33000</v>
      </c>
      <c r="U84" s="27">
        <f t="shared" si="67"/>
        <v>34800</v>
      </c>
      <c r="V84" s="27">
        <f t="shared" si="67"/>
        <v>36600</v>
      </c>
      <c r="W84" s="27">
        <f t="shared" si="67"/>
        <v>38400</v>
      </c>
      <c r="X84" s="27">
        <f t="shared" si="67"/>
        <v>40500</v>
      </c>
      <c r="Y84" s="27">
        <f t="shared" si="67"/>
        <v>42900</v>
      </c>
      <c r="Z84" s="27">
        <f t="shared" si="67"/>
        <v>45300</v>
      </c>
      <c r="AA84" s="27">
        <f t="shared" si="67"/>
        <v>47700</v>
      </c>
      <c r="AB84" s="27">
        <f t="shared" si="67"/>
        <v>50400</v>
      </c>
      <c r="AC84" s="27">
        <f t="shared" si="67"/>
        <v>53100</v>
      </c>
      <c r="AD84" s="27">
        <f t="shared" si="67"/>
        <v>55800</v>
      </c>
    </row>
    <row r="85" spans="2:30" ht="15.75" customHeight="1" x14ac:dyDescent="0.2">
      <c r="B85" s="21" t="s">
        <v>8</v>
      </c>
      <c r="D85" s="18"/>
      <c r="E85" s="60">
        <v>0.2</v>
      </c>
      <c r="F85" s="27">
        <f>F80*$E85</f>
        <v>6120</v>
      </c>
      <c r="G85" s="27">
        <f t="shared" si="67"/>
        <v>6240</v>
      </c>
      <c r="H85" s="27">
        <f t="shared" si="67"/>
        <v>6480</v>
      </c>
      <c r="I85" s="27">
        <f t="shared" si="67"/>
        <v>6720</v>
      </c>
      <c r="J85" s="27">
        <f t="shared" si="67"/>
        <v>7200</v>
      </c>
      <c r="K85" s="27">
        <f t="shared" si="67"/>
        <v>7680</v>
      </c>
      <c r="L85" s="27">
        <f t="shared" si="67"/>
        <v>8280</v>
      </c>
      <c r="M85" s="27">
        <f t="shared" si="67"/>
        <v>8760</v>
      </c>
      <c r="N85" s="27">
        <f t="shared" si="67"/>
        <v>9360</v>
      </c>
      <c r="O85" s="27">
        <f t="shared" si="67"/>
        <v>10200</v>
      </c>
      <c r="P85" s="27">
        <f t="shared" si="67"/>
        <v>11040</v>
      </c>
      <c r="Q85" s="27">
        <f t="shared" si="67"/>
        <v>12000</v>
      </c>
      <c r="R85" s="27">
        <f t="shared" si="67"/>
        <v>12960</v>
      </c>
      <c r="S85" s="27">
        <f t="shared" si="67"/>
        <v>14040</v>
      </c>
      <c r="T85" s="27">
        <f t="shared" si="67"/>
        <v>15120</v>
      </c>
      <c r="U85" s="27">
        <f t="shared" si="67"/>
        <v>16320</v>
      </c>
      <c r="V85" s="27">
        <f t="shared" si="67"/>
        <v>17640</v>
      </c>
      <c r="W85" s="27">
        <f t="shared" si="67"/>
        <v>18960</v>
      </c>
      <c r="X85" s="27">
        <f t="shared" si="67"/>
        <v>20400</v>
      </c>
      <c r="Y85" s="27">
        <f t="shared" si="67"/>
        <v>21960</v>
      </c>
      <c r="Z85" s="27">
        <f t="shared" si="67"/>
        <v>23520</v>
      </c>
      <c r="AA85" s="27">
        <f t="shared" si="67"/>
        <v>25200</v>
      </c>
      <c r="AB85" s="27">
        <f t="shared" si="67"/>
        <v>27000</v>
      </c>
      <c r="AC85" s="27">
        <f t="shared" si="67"/>
        <v>28800</v>
      </c>
      <c r="AD85" s="27">
        <f t="shared" si="67"/>
        <v>30720</v>
      </c>
    </row>
    <row r="86" spans="2:30" ht="15.75" customHeight="1" x14ac:dyDescent="0.2">
      <c r="E86" s="5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spans="2:30" ht="15.75" customHeight="1" x14ac:dyDescent="0.2">
      <c r="B87" s="17" t="s">
        <v>65</v>
      </c>
      <c r="D87" s="23" t="s">
        <v>14</v>
      </c>
      <c r="E87" s="66"/>
      <c r="F87" s="41">
        <f>SUM(F88:F90)</f>
        <v>-27360</v>
      </c>
      <c r="G87" s="41">
        <f t="shared" ref="G87:AD87" si="68">SUM(G88:G90)</f>
        <v>-27930</v>
      </c>
      <c r="H87" s="41">
        <f t="shared" si="68"/>
        <v>-28560</v>
      </c>
      <c r="I87" s="41">
        <f t="shared" si="68"/>
        <v>-29190</v>
      </c>
      <c r="J87" s="41">
        <f t="shared" si="68"/>
        <v>-30270</v>
      </c>
      <c r="K87" s="41">
        <f t="shared" si="68"/>
        <v>-31350</v>
      </c>
      <c r="L87" s="41">
        <f t="shared" si="68"/>
        <v>-32490</v>
      </c>
      <c r="M87" s="41">
        <f t="shared" si="68"/>
        <v>-33900</v>
      </c>
      <c r="N87" s="41">
        <f t="shared" si="68"/>
        <v>-35520</v>
      </c>
      <c r="O87" s="41">
        <f t="shared" si="68"/>
        <v>-37260</v>
      </c>
      <c r="P87" s="41">
        <f t="shared" si="68"/>
        <v>-39000</v>
      </c>
      <c r="Q87" s="41">
        <f t="shared" si="68"/>
        <v>-41130</v>
      </c>
      <c r="R87" s="41">
        <f t="shared" si="68"/>
        <v>-43260</v>
      </c>
      <c r="S87" s="41">
        <f t="shared" si="68"/>
        <v>-45450</v>
      </c>
      <c r="T87" s="41">
        <f t="shared" si="68"/>
        <v>-47640</v>
      </c>
      <c r="U87" s="41">
        <f t="shared" si="68"/>
        <v>-50400</v>
      </c>
      <c r="V87" s="41">
        <f t="shared" si="68"/>
        <v>-53220</v>
      </c>
      <c r="W87" s="41">
        <f t="shared" si="68"/>
        <v>-56040</v>
      </c>
      <c r="X87" s="41">
        <f t="shared" si="68"/>
        <v>-59250</v>
      </c>
      <c r="Y87" s="41">
        <f t="shared" si="68"/>
        <v>-62670</v>
      </c>
      <c r="Z87" s="41">
        <f t="shared" si="68"/>
        <v>-66090</v>
      </c>
      <c r="AA87" s="41">
        <f t="shared" si="68"/>
        <v>-69570</v>
      </c>
      <c r="AB87" s="41">
        <f t="shared" si="68"/>
        <v>-73440</v>
      </c>
      <c r="AC87" s="41">
        <f t="shared" si="68"/>
        <v>-77310</v>
      </c>
      <c r="AD87" s="41">
        <f t="shared" si="68"/>
        <v>-81240</v>
      </c>
    </row>
    <row r="88" spans="2:30" ht="15.75" customHeight="1" x14ac:dyDescent="0.2">
      <c r="B88" s="21" t="s">
        <v>30</v>
      </c>
      <c r="D88" s="4" t="s">
        <v>67</v>
      </c>
      <c r="E88" s="60">
        <v>0.1</v>
      </c>
      <c r="F88" s="27">
        <f>-F78*$E88</f>
        <v>-14400</v>
      </c>
      <c r="G88" s="27">
        <f t="shared" ref="G88:N88" si="69">-G78*$E88</f>
        <v>-14760</v>
      </c>
      <c r="H88" s="27">
        <f t="shared" si="69"/>
        <v>-15120</v>
      </c>
      <c r="I88" s="27">
        <f t="shared" si="69"/>
        <v>-15480</v>
      </c>
      <c r="J88" s="27">
        <f t="shared" si="69"/>
        <v>-16020</v>
      </c>
      <c r="K88" s="27">
        <f t="shared" si="69"/>
        <v>-16560</v>
      </c>
      <c r="L88" s="27">
        <f t="shared" si="69"/>
        <v>-17100</v>
      </c>
      <c r="M88" s="27">
        <f t="shared" si="69"/>
        <v>-17820</v>
      </c>
      <c r="N88" s="27">
        <f t="shared" si="69"/>
        <v>-18540</v>
      </c>
      <c r="O88" s="27">
        <f>-O78*$E88</f>
        <v>-19260</v>
      </c>
      <c r="P88" s="27">
        <f t="shared" ref="P88:R88" si="70">-P78*$E88</f>
        <v>-19980</v>
      </c>
      <c r="Q88" s="27">
        <f t="shared" si="70"/>
        <v>-20880</v>
      </c>
      <c r="R88" s="27">
        <f t="shared" si="70"/>
        <v>-21780</v>
      </c>
      <c r="S88" s="27">
        <f>-S78*$E88</f>
        <v>-22680</v>
      </c>
      <c r="T88" s="27">
        <f t="shared" ref="T88:AA88" si="71">-T78*$E88</f>
        <v>-23580</v>
      </c>
      <c r="U88" s="27">
        <f t="shared" si="71"/>
        <v>-24840</v>
      </c>
      <c r="V88" s="27">
        <f t="shared" si="71"/>
        <v>-26100</v>
      </c>
      <c r="W88" s="27">
        <f t="shared" si="71"/>
        <v>-27360</v>
      </c>
      <c r="X88" s="27">
        <f t="shared" si="71"/>
        <v>-28800</v>
      </c>
      <c r="Y88" s="27">
        <f t="shared" si="71"/>
        <v>-30240</v>
      </c>
      <c r="Z88" s="27">
        <f t="shared" si="71"/>
        <v>-31680</v>
      </c>
      <c r="AA88" s="27">
        <f t="shared" si="71"/>
        <v>-33120</v>
      </c>
      <c r="AB88" s="27">
        <f>-AB78*$E88</f>
        <v>-34740</v>
      </c>
      <c r="AC88" s="27">
        <f t="shared" ref="AC88" si="72">-AC78*$E88</f>
        <v>-36360</v>
      </c>
      <c r="AD88" s="27">
        <f>-AD78*$E88</f>
        <v>-37980</v>
      </c>
    </row>
    <row r="89" spans="2:30" ht="15.75" customHeight="1" x14ac:dyDescent="0.2">
      <c r="B89" s="21" t="s">
        <v>31</v>
      </c>
      <c r="D89" s="18"/>
      <c r="E89" s="60">
        <f>E88</f>
        <v>0.1</v>
      </c>
      <c r="F89" s="27">
        <f>-F79*$E89</f>
        <v>-9900</v>
      </c>
      <c r="G89" s="27">
        <f t="shared" ref="G89:N89" si="73">-G79*$E89</f>
        <v>-10050</v>
      </c>
      <c r="H89" s="27">
        <f t="shared" si="73"/>
        <v>-10200</v>
      </c>
      <c r="I89" s="27">
        <f t="shared" si="73"/>
        <v>-10350</v>
      </c>
      <c r="J89" s="27">
        <f t="shared" si="73"/>
        <v>-10650</v>
      </c>
      <c r="K89" s="27">
        <f t="shared" si="73"/>
        <v>-10950</v>
      </c>
      <c r="L89" s="27">
        <f t="shared" si="73"/>
        <v>-11250</v>
      </c>
      <c r="M89" s="27">
        <f t="shared" si="73"/>
        <v>-11700</v>
      </c>
      <c r="N89" s="27">
        <f t="shared" si="73"/>
        <v>-12300</v>
      </c>
      <c r="O89" s="27">
        <f>-O79*$E89</f>
        <v>-12900</v>
      </c>
      <c r="P89" s="27">
        <f t="shared" ref="P89:R89" si="74">-P79*$E89</f>
        <v>-13500</v>
      </c>
      <c r="Q89" s="27">
        <f t="shared" si="74"/>
        <v>-14250</v>
      </c>
      <c r="R89" s="27">
        <f t="shared" si="74"/>
        <v>-15000</v>
      </c>
      <c r="S89" s="27">
        <f>-S79*$E89</f>
        <v>-15750</v>
      </c>
      <c r="T89" s="27">
        <f t="shared" ref="T89:AA89" si="75">-T79*$E89</f>
        <v>-16500</v>
      </c>
      <c r="U89" s="27">
        <f t="shared" si="75"/>
        <v>-17400</v>
      </c>
      <c r="V89" s="27">
        <f t="shared" si="75"/>
        <v>-18300</v>
      </c>
      <c r="W89" s="27">
        <f t="shared" si="75"/>
        <v>-19200</v>
      </c>
      <c r="X89" s="27">
        <f t="shared" si="75"/>
        <v>-20250</v>
      </c>
      <c r="Y89" s="27">
        <f t="shared" si="75"/>
        <v>-21450</v>
      </c>
      <c r="Z89" s="27">
        <f t="shared" si="75"/>
        <v>-22650</v>
      </c>
      <c r="AA89" s="27">
        <f t="shared" si="75"/>
        <v>-23850</v>
      </c>
      <c r="AB89" s="27">
        <f>-AB79*$E89</f>
        <v>-25200</v>
      </c>
      <c r="AC89" s="27">
        <f t="shared" ref="AC89" si="76">-AC79*$E89</f>
        <v>-26550</v>
      </c>
      <c r="AD89" s="27">
        <f>-AD79*$E89</f>
        <v>-27900</v>
      </c>
    </row>
    <row r="90" spans="2:30" ht="15.75" customHeight="1" x14ac:dyDescent="0.2">
      <c r="B90" s="21" t="s">
        <v>8</v>
      </c>
      <c r="D90" s="18"/>
      <c r="E90" s="60">
        <f>E89</f>
        <v>0.1</v>
      </c>
      <c r="F90" s="27">
        <f>-F80*$E90</f>
        <v>-3060</v>
      </c>
      <c r="G90" s="27">
        <f t="shared" ref="G90:N90" si="77">-G80*$E90</f>
        <v>-3120</v>
      </c>
      <c r="H90" s="27">
        <f t="shared" si="77"/>
        <v>-3240</v>
      </c>
      <c r="I90" s="27">
        <f t="shared" si="77"/>
        <v>-3360</v>
      </c>
      <c r="J90" s="27">
        <f t="shared" si="77"/>
        <v>-3600</v>
      </c>
      <c r="K90" s="27">
        <f t="shared" si="77"/>
        <v>-3840</v>
      </c>
      <c r="L90" s="27">
        <f t="shared" si="77"/>
        <v>-4140</v>
      </c>
      <c r="M90" s="27">
        <f t="shared" si="77"/>
        <v>-4380</v>
      </c>
      <c r="N90" s="27">
        <f t="shared" si="77"/>
        <v>-4680</v>
      </c>
      <c r="O90" s="27">
        <f>-O80*$E90</f>
        <v>-5100</v>
      </c>
      <c r="P90" s="27">
        <f t="shared" ref="P90:R90" si="78">-P80*$E90</f>
        <v>-5520</v>
      </c>
      <c r="Q90" s="27">
        <f t="shared" si="78"/>
        <v>-6000</v>
      </c>
      <c r="R90" s="27">
        <f t="shared" si="78"/>
        <v>-6480</v>
      </c>
      <c r="S90" s="27">
        <f>-S80*$E90</f>
        <v>-7020</v>
      </c>
      <c r="T90" s="27">
        <f t="shared" ref="T90:AA90" si="79">-T80*$E90</f>
        <v>-7560</v>
      </c>
      <c r="U90" s="27">
        <f t="shared" si="79"/>
        <v>-8160</v>
      </c>
      <c r="V90" s="27">
        <f t="shared" si="79"/>
        <v>-8820</v>
      </c>
      <c r="W90" s="27">
        <f t="shared" si="79"/>
        <v>-9480</v>
      </c>
      <c r="X90" s="27">
        <f t="shared" si="79"/>
        <v>-10200</v>
      </c>
      <c r="Y90" s="27">
        <f t="shared" si="79"/>
        <v>-10980</v>
      </c>
      <c r="Z90" s="27">
        <f t="shared" si="79"/>
        <v>-11760</v>
      </c>
      <c r="AA90" s="27">
        <f t="shared" si="79"/>
        <v>-12600</v>
      </c>
      <c r="AB90" s="27">
        <f>-AB80*$E90</f>
        <v>-13500</v>
      </c>
      <c r="AC90" s="27">
        <f t="shared" ref="AC90" si="80">-AC80*$E90</f>
        <v>-14400</v>
      </c>
      <c r="AD90" s="27">
        <f>-AD80*$E90</f>
        <v>-15360</v>
      </c>
    </row>
    <row r="91" spans="2:30" ht="15.75" customHeight="1" x14ac:dyDescent="0.2">
      <c r="E91" s="5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spans="2:30" ht="15.75" customHeight="1" x14ac:dyDescent="0.2">
      <c r="B92" s="33" t="s">
        <v>75</v>
      </c>
      <c r="C92" s="34"/>
      <c r="D92" s="46"/>
      <c r="E92" s="61"/>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row>
    <row r="93" spans="2:30" ht="15.75" customHeight="1" x14ac:dyDescent="0.2">
      <c r="B93" s="31" t="s">
        <v>22</v>
      </c>
      <c r="D93" s="22" t="s">
        <v>41</v>
      </c>
      <c r="E93" s="5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spans="2:30" ht="15.75" customHeight="1" x14ac:dyDescent="0.2">
      <c r="B94" s="21" t="s">
        <v>30</v>
      </c>
      <c r="D94" s="23"/>
      <c r="E94" s="59"/>
      <c r="F94" s="59">
        <v>36</v>
      </c>
      <c r="G94" s="19">
        <f>F94</f>
        <v>36</v>
      </c>
      <c r="H94" s="19">
        <f t="shared" ref="H94:AD96" si="81">G94</f>
        <v>36</v>
      </c>
      <c r="I94" s="19">
        <f t="shared" si="81"/>
        <v>36</v>
      </c>
      <c r="J94" s="19">
        <f t="shared" si="81"/>
        <v>36</v>
      </c>
      <c r="K94" s="19">
        <f t="shared" si="81"/>
        <v>36</v>
      </c>
      <c r="L94" s="19">
        <f t="shared" si="81"/>
        <v>36</v>
      </c>
      <c r="M94" s="19">
        <f t="shared" si="81"/>
        <v>36</v>
      </c>
      <c r="N94" s="19">
        <f t="shared" si="81"/>
        <v>36</v>
      </c>
      <c r="O94" s="19">
        <f t="shared" si="81"/>
        <v>36</v>
      </c>
      <c r="P94" s="19">
        <f t="shared" si="81"/>
        <v>36</v>
      </c>
      <c r="Q94" s="19">
        <f t="shared" si="81"/>
        <v>36</v>
      </c>
      <c r="R94" s="19">
        <f t="shared" si="81"/>
        <v>36</v>
      </c>
      <c r="S94" s="19">
        <f t="shared" si="81"/>
        <v>36</v>
      </c>
      <c r="T94" s="19">
        <f t="shared" si="81"/>
        <v>36</v>
      </c>
      <c r="U94" s="19">
        <f t="shared" si="81"/>
        <v>36</v>
      </c>
      <c r="V94" s="19">
        <f t="shared" si="81"/>
        <v>36</v>
      </c>
      <c r="W94" s="19">
        <f t="shared" si="81"/>
        <v>36</v>
      </c>
      <c r="X94" s="19">
        <f t="shared" si="81"/>
        <v>36</v>
      </c>
      <c r="Y94" s="19">
        <f t="shared" si="81"/>
        <v>36</v>
      </c>
      <c r="Z94" s="19">
        <f t="shared" si="81"/>
        <v>36</v>
      </c>
      <c r="AA94" s="19">
        <f t="shared" si="81"/>
        <v>36</v>
      </c>
      <c r="AB94" s="19">
        <f t="shared" si="81"/>
        <v>36</v>
      </c>
      <c r="AC94" s="19">
        <f t="shared" si="81"/>
        <v>36</v>
      </c>
      <c r="AD94" s="19">
        <f t="shared" si="81"/>
        <v>36</v>
      </c>
    </row>
    <row r="95" spans="2:30" ht="15.75" customHeight="1" x14ac:dyDescent="0.2">
      <c r="B95" s="21" t="s">
        <v>31</v>
      </c>
      <c r="D95" s="18"/>
      <c r="E95" s="59"/>
      <c r="F95" s="59">
        <v>36</v>
      </c>
      <c r="G95" s="19">
        <f t="shared" ref="G95:V96" si="82">F95</f>
        <v>36</v>
      </c>
      <c r="H95" s="19">
        <f t="shared" si="82"/>
        <v>36</v>
      </c>
      <c r="I95" s="19">
        <f t="shared" si="82"/>
        <v>36</v>
      </c>
      <c r="J95" s="19">
        <f t="shared" si="82"/>
        <v>36</v>
      </c>
      <c r="K95" s="19">
        <f t="shared" si="82"/>
        <v>36</v>
      </c>
      <c r="L95" s="19">
        <f t="shared" si="82"/>
        <v>36</v>
      </c>
      <c r="M95" s="19">
        <f t="shared" si="82"/>
        <v>36</v>
      </c>
      <c r="N95" s="19">
        <f t="shared" si="82"/>
        <v>36</v>
      </c>
      <c r="O95" s="19">
        <f t="shared" si="82"/>
        <v>36</v>
      </c>
      <c r="P95" s="19">
        <f t="shared" si="82"/>
        <v>36</v>
      </c>
      <c r="Q95" s="19">
        <f t="shared" si="82"/>
        <v>36</v>
      </c>
      <c r="R95" s="19">
        <f t="shared" si="82"/>
        <v>36</v>
      </c>
      <c r="S95" s="19">
        <f t="shared" si="82"/>
        <v>36</v>
      </c>
      <c r="T95" s="19">
        <f t="shared" si="82"/>
        <v>36</v>
      </c>
      <c r="U95" s="19">
        <f t="shared" si="82"/>
        <v>36</v>
      </c>
      <c r="V95" s="19">
        <f t="shared" si="82"/>
        <v>36</v>
      </c>
      <c r="W95" s="19">
        <f t="shared" si="81"/>
        <v>36</v>
      </c>
      <c r="X95" s="19">
        <f t="shared" si="81"/>
        <v>36</v>
      </c>
      <c r="Y95" s="19">
        <f t="shared" si="81"/>
        <v>36</v>
      </c>
      <c r="Z95" s="19">
        <f t="shared" si="81"/>
        <v>36</v>
      </c>
      <c r="AA95" s="19">
        <f t="shared" si="81"/>
        <v>36</v>
      </c>
      <c r="AB95" s="19">
        <f t="shared" si="81"/>
        <v>36</v>
      </c>
      <c r="AC95" s="19">
        <f t="shared" si="81"/>
        <v>36</v>
      </c>
      <c r="AD95" s="19">
        <f t="shared" si="81"/>
        <v>36</v>
      </c>
    </row>
    <row r="96" spans="2:30" ht="15.75" customHeight="1" x14ac:dyDescent="0.2">
      <c r="B96" s="21" t="s">
        <v>8</v>
      </c>
      <c r="D96" s="18"/>
      <c r="E96" s="59"/>
      <c r="F96" s="59">
        <v>12</v>
      </c>
      <c r="G96" s="19">
        <f t="shared" si="82"/>
        <v>12</v>
      </c>
      <c r="H96" s="19">
        <f t="shared" si="81"/>
        <v>12</v>
      </c>
      <c r="I96" s="19">
        <f t="shared" si="81"/>
        <v>12</v>
      </c>
      <c r="J96" s="19">
        <f t="shared" si="81"/>
        <v>12</v>
      </c>
      <c r="K96" s="19">
        <f t="shared" si="81"/>
        <v>12</v>
      </c>
      <c r="L96" s="19">
        <f t="shared" si="81"/>
        <v>12</v>
      </c>
      <c r="M96" s="19">
        <f t="shared" si="81"/>
        <v>12</v>
      </c>
      <c r="N96" s="19">
        <f t="shared" si="81"/>
        <v>12</v>
      </c>
      <c r="O96" s="19">
        <f t="shared" si="81"/>
        <v>12</v>
      </c>
      <c r="P96" s="19">
        <f t="shared" si="81"/>
        <v>12</v>
      </c>
      <c r="Q96" s="19">
        <f t="shared" si="81"/>
        <v>12</v>
      </c>
      <c r="R96" s="19">
        <f t="shared" si="81"/>
        <v>12</v>
      </c>
      <c r="S96" s="19">
        <f t="shared" si="81"/>
        <v>12</v>
      </c>
      <c r="T96" s="19">
        <f t="shared" si="81"/>
        <v>12</v>
      </c>
      <c r="U96" s="19">
        <f t="shared" si="81"/>
        <v>12</v>
      </c>
      <c r="V96" s="19">
        <f t="shared" si="81"/>
        <v>12</v>
      </c>
      <c r="W96" s="19">
        <f t="shared" si="81"/>
        <v>12</v>
      </c>
      <c r="X96" s="19">
        <f t="shared" si="81"/>
        <v>12</v>
      </c>
      <c r="Y96" s="19">
        <f t="shared" si="81"/>
        <v>12</v>
      </c>
      <c r="Z96" s="19">
        <f t="shared" si="81"/>
        <v>12</v>
      </c>
      <c r="AA96" s="19">
        <f t="shared" si="81"/>
        <v>12</v>
      </c>
      <c r="AB96" s="19">
        <f t="shared" si="81"/>
        <v>12</v>
      </c>
      <c r="AC96" s="19">
        <f t="shared" si="81"/>
        <v>12</v>
      </c>
      <c r="AD96" s="19">
        <f t="shared" si="81"/>
        <v>12</v>
      </c>
    </row>
    <row r="97" spans="2:30" ht="15.75" customHeight="1" x14ac:dyDescent="0.2">
      <c r="B97" s="30"/>
      <c r="E97" s="5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spans="2:30" ht="15.75" customHeight="1" x14ac:dyDescent="0.2">
      <c r="B98" s="17" t="s">
        <v>40</v>
      </c>
      <c r="E98" s="5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spans="2:30" ht="15.75" customHeight="1" x14ac:dyDescent="0.2">
      <c r="B99" s="17" t="s">
        <v>42</v>
      </c>
      <c r="D99" s="22" t="s">
        <v>14</v>
      </c>
      <c r="E99" s="59"/>
      <c r="F99" s="20">
        <f>SUM(F100:F102)</f>
        <v>10105</v>
      </c>
      <c r="G99" s="20">
        <f t="shared" ref="G99:AD99" si="83">SUM(G100:G102)</f>
        <v>20415</v>
      </c>
      <c r="H99" s="20">
        <f t="shared" si="83"/>
        <v>30985</v>
      </c>
      <c r="I99" s="20">
        <f t="shared" si="83"/>
        <v>41815</v>
      </c>
      <c r="J99" s="20">
        <f t="shared" si="83"/>
        <v>53115</v>
      </c>
      <c r="K99" s="20">
        <f t="shared" si="83"/>
        <v>64885</v>
      </c>
      <c r="L99" s="20">
        <f t="shared" si="83"/>
        <v>77180</v>
      </c>
      <c r="M99" s="20">
        <f t="shared" si="83"/>
        <v>90045</v>
      </c>
      <c r="N99" s="20">
        <f t="shared" si="83"/>
        <v>103585</v>
      </c>
      <c r="O99" s="20">
        <f t="shared" si="83"/>
        <v>117910</v>
      </c>
      <c r="P99" s="20">
        <f t="shared" si="83"/>
        <v>133020</v>
      </c>
      <c r="Q99" s="20">
        <f t="shared" si="83"/>
        <v>149070</v>
      </c>
      <c r="R99" s="20">
        <f t="shared" si="83"/>
        <v>166060</v>
      </c>
      <c r="S99" s="20">
        <f t="shared" si="83"/>
        <v>184045</v>
      </c>
      <c r="T99" s="20">
        <f t="shared" si="83"/>
        <v>203025</v>
      </c>
      <c r="U99" s="20">
        <f t="shared" si="83"/>
        <v>223205</v>
      </c>
      <c r="V99" s="20">
        <f t="shared" si="83"/>
        <v>244640</v>
      </c>
      <c r="W99" s="20">
        <f t="shared" si="83"/>
        <v>267330</v>
      </c>
      <c r="X99" s="20">
        <f t="shared" si="83"/>
        <v>291430</v>
      </c>
      <c r="Y99" s="20">
        <f t="shared" si="83"/>
        <v>317045</v>
      </c>
      <c r="Z99" s="20">
        <f t="shared" si="83"/>
        <v>344175</v>
      </c>
      <c r="AA99" s="20">
        <f t="shared" si="83"/>
        <v>372875</v>
      </c>
      <c r="AB99" s="20">
        <f t="shared" si="83"/>
        <v>403300</v>
      </c>
      <c r="AC99" s="20">
        <f t="shared" si="83"/>
        <v>435450</v>
      </c>
      <c r="AD99" s="20">
        <f t="shared" si="83"/>
        <v>469380</v>
      </c>
    </row>
    <row r="100" spans="2:30" ht="15.75" customHeight="1" x14ac:dyDescent="0.2">
      <c r="B100" s="21" t="s">
        <v>30</v>
      </c>
      <c r="E100" s="59"/>
      <c r="F100" s="29">
        <f>SUM($F$78:F78,$F$83:F83,$F$88:F88)/F94</f>
        <v>4400</v>
      </c>
      <c r="G100" s="29">
        <f>SUM($F$78:G78,$F$83:G83,$F$88:G88)/G94</f>
        <v>8910</v>
      </c>
      <c r="H100" s="29">
        <f>SUM($F$78:H78,$F$83:H83,$F$88:H88)/H94</f>
        <v>13530</v>
      </c>
      <c r="I100" s="29">
        <f>SUM($F$78:I78,$F$83:I83,$F$88:I88)/I94</f>
        <v>18260</v>
      </c>
      <c r="J100" s="29">
        <f>SUM($F$78:J78,$F$83:J83,$F$88:J88)/J94</f>
        <v>23155</v>
      </c>
      <c r="K100" s="29">
        <f>SUM($F$78:K78,$F$83:K83,$F$88:K88)/K94</f>
        <v>28215</v>
      </c>
      <c r="L100" s="29">
        <f>SUM($F$78:L78,$F$83:L83,$F$88:L88)/L94</f>
        <v>33440</v>
      </c>
      <c r="M100" s="29">
        <f>SUM($F$78:M78,$F$83:M83,$F$88:M88)/M94</f>
        <v>38885</v>
      </c>
      <c r="N100" s="29">
        <f>SUM($F$78:N78,$F$83:N83,$F$88:N88)/N94</f>
        <v>44550</v>
      </c>
      <c r="O100" s="29">
        <f>SUM($F$78:O78,$F$83:O83,$F$88:O88)/O94</f>
        <v>50435</v>
      </c>
      <c r="P100" s="29">
        <f>SUM($F$78:P78,$F$83:P83,$F$88:P88)/P94</f>
        <v>56540</v>
      </c>
      <c r="Q100" s="29">
        <f>SUM($F$78:Q78,$F$83:Q83,$F$88:Q88)/Q94</f>
        <v>62920</v>
      </c>
      <c r="R100" s="29">
        <f>SUM($F$78:R78,$F$83:R83,$F$88:R88)/R94</f>
        <v>69575</v>
      </c>
      <c r="S100" s="29">
        <f>SUM($F$78:S78,$F$83:S83,$F$88:S88)/S94</f>
        <v>76505</v>
      </c>
      <c r="T100" s="29">
        <f>SUM($F$78:T78,$F$83:T83,$F$88:T88)/T94</f>
        <v>83710</v>
      </c>
      <c r="U100" s="29">
        <f>SUM($F$78:U78,$F$83:U83,$F$88:U88)/U94</f>
        <v>91300</v>
      </c>
      <c r="V100" s="29">
        <f>SUM($F$78:V78,$F$83:V83,$F$88:V88)/V94</f>
        <v>99275</v>
      </c>
      <c r="W100" s="29">
        <f>SUM($F$78:W78,$F$83:W83,$F$88:W88)/W94</f>
        <v>107635</v>
      </c>
      <c r="X100" s="29">
        <f>SUM($F$78:X78,$F$83:X83,$F$88:X88)/X94</f>
        <v>116435</v>
      </c>
      <c r="Y100" s="29">
        <f>SUM($F$78:Y78,$F$83:Y83,$F$88:Y88)/Y94</f>
        <v>125675</v>
      </c>
      <c r="Z100" s="29">
        <f>SUM($F$78:Z78,$F$83:Z83,$F$88:Z88)/Z94</f>
        <v>135355</v>
      </c>
      <c r="AA100" s="29">
        <f>SUM($F$78:AA78,$F$83:AA83,$F$88:AA88)/AA94</f>
        <v>145475</v>
      </c>
      <c r="AB100" s="29">
        <f>SUM($F$78:AB78,$F$83:AB83,$F$88:AB88)/AB94</f>
        <v>156090</v>
      </c>
      <c r="AC100" s="29">
        <f>SUM($F$78:AC78,$F$83:AC83,$F$88:AC88)/AC94</f>
        <v>167200</v>
      </c>
      <c r="AD100" s="29">
        <f>SUM($F$78:AD78,$F$83:AD83,$F$88:AD88)/AD94</f>
        <v>178805</v>
      </c>
    </row>
    <row r="101" spans="2:30" ht="15.75" customHeight="1" x14ac:dyDescent="0.2">
      <c r="B101" s="21" t="s">
        <v>31</v>
      </c>
      <c r="E101" s="59"/>
      <c r="F101" s="29">
        <f>SUM($F$79:F79,$F$84:F84,$F$88:F88)/F95</f>
        <v>2900</v>
      </c>
      <c r="G101" s="29">
        <f>SUM($F$79:G79,$F$84:G84,$F$88:G88)/G95</f>
        <v>5840</v>
      </c>
      <c r="H101" s="29">
        <f>SUM($F$79:H79,$F$84:H84,$F$88:H88)/H95</f>
        <v>8820</v>
      </c>
      <c r="I101" s="29">
        <f>SUM($F$79:I79,$F$84:I84,$F$88:I88)/I95</f>
        <v>11840</v>
      </c>
      <c r="J101" s="29">
        <f>SUM($F$79:J79,$F$84:J84,$F$88:J88)/J95</f>
        <v>14945</v>
      </c>
      <c r="K101" s="29">
        <f>SUM($F$79:K79,$F$84:K84,$F$88:K88)/K95</f>
        <v>18135</v>
      </c>
      <c r="L101" s="29">
        <f>SUM($F$79:L79,$F$84:L84,$F$88:L88)/L95</f>
        <v>21410</v>
      </c>
      <c r="M101" s="29">
        <f>SUM($F$79:M79,$F$84:M84,$F$88:M88)/M95</f>
        <v>24815</v>
      </c>
      <c r="N101" s="29">
        <f>SUM($F$79:N79,$F$84:N84,$F$88:N88)/N95</f>
        <v>28400</v>
      </c>
      <c r="O101" s="29">
        <f>SUM($F$79:O79,$F$84:O84,$F$88:O88)/O95</f>
        <v>32165</v>
      </c>
      <c r="P101" s="29">
        <f>SUM($F$79:P79,$F$84:P84,$F$88:P88)/P95</f>
        <v>36110</v>
      </c>
      <c r="Q101" s="29">
        <f>SUM($F$79:Q79,$F$84:Q84,$F$88:Q88)/Q95</f>
        <v>40280</v>
      </c>
      <c r="R101" s="29">
        <f>SUM($F$79:R79,$F$84:R84,$F$88:R88)/R95</f>
        <v>44675</v>
      </c>
      <c r="S101" s="29">
        <f>SUM($F$79:S79,$F$84:S84,$F$88:S88)/S95</f>
        <v>49295</v>
      </c>
      <c r="T101" s="29">
        <f>SUM($F$79:T79,$F$84:T84,$F$88:T88)/T95</f>
        <v>54140</v>
      </c>
      <c r="U101" s="29">
        <f>SUM($F$79:U79,$F$84:U84,$F$88:U88)/U95</f>
        <v>59250</v>
      </c>
      <c r="V101" s="29">
        <f>SUM($F$79:V79,$F$84:V84,$F$88:V88)/V95</f>
        <v>64625</v>
      </c>
      <c r="W101" s="29">
        <f>SUM($F$79:W79,$F$84:W84,$F$88:W88)/W95</f>
        <v>70265</v>
      </c>
      <c r="X101" s="29">
        <f>SUM($F$79:X79,$F$84:X84,$F$88:X88)/X95</f>
        <v>76215</v>
      </c>
      <c r="Y101" s="29">
        <f>SUM($F$79:Y79,$F$84:Y84,$F$88:Y88)/Y95</f>
        <v>82525</v>
      </c>
      <c r="Z101" s="29">
        <f>SUM($F$79:Z79,$F$84:Z84,$F$88:Z88)/Z95</f>
        <v>89195</v>
      </c>
      <c r="AA101" s="29">
        <f>SUM($F$79:AA79,$F$84:AA84,$F$88:AA88)/AA95</f>
        <v>96225</v>
      </c>
      <c r="AB101" s="29">
        <f>SUM($F$79:AB79,$F$84:AB84,$F$88:AB88)/AB95</f>
        <v>103660</v>
      </c>
      <c r="AC101" s="29">
        <f>SUM($F$79:AC79,$F$84:AC84,$F$88:AC88)/AC95</f>
        <v>111500</v>
      </c>
      <c r="AD101" s="29">
        <f>SUM($F$79:AD79,$F$84:AD84,$F$88:AD88)/AD95</f>
        <v>119745</v>
      </c>
    </row>
    <row r="102" spans="2:30" ht="15.75" customHeight="1" x14ac:dyDescent="0.2">
      <c r="B102" s="21" t="s">
        <v>8</v>
      </c>
      <c r="E102" s="59"/>
      <c r="F102" s="29">
        <f>SUM($F$80:F80,$F$85:F85,$F$90:F90)/F96</f>
        <v>2805</v>
      </c>
      <c r="G102" s="29">
        <f>SUM($F$80:G80,$F$85:G85,$F$90:G90)/G96</f>
        <v>5665</v>
      </c>
      <c r="H102" s="29">
        <f>SUM($F$80:H80,$F$85:H85,$F$90:H90)/H96</f>
        <v>8635</v>
      </c>
      <c r="I102" s="29">
        <f>SUM($F$80:I80,$F$85:I85,$F$90:I90)/I96</f>
        <v>11715</v>
      </c>
      <c r="J102" s="29">
        <f>SUM($F$80:J80,$F$85:J85,$F$90:J90)/J96</f>
        <v>15015</v>
      </c>
      <c r="K102" s="29">
        <f>SUM($F$80:K80,$F$85:K85,$F$90:K90)/K96</f>
        <v>18535</v>
      </c>
      <c r="L102" s="29">
        <f>SUM($F$80:L80,$F$85:L85,$F$90:L90)/L96</f>
        <v>22330</v>
      </c>
      <c r="M102" s="29">
        <f>SUM($F$80:M80,$F$85:M85,$F$90:M90)/M96</f>
        <v>26345</v>
      </c>
      <c r="N102" s="29">
        <f>SUM($F$80:N80,$F$85:N85,$F$90:N90)/N96</f>
        <v>30635</v>
      </c>
      <c r="O102" s="29">
        <f>SUM($F$80:O80,$F$85:O85,$F$90:O90)/O96</f>
        <v>35310</v>
      </c>
      <c r="P102" s="29">
        <f>SUM($F$80:P80,$F$85:P85,$F$90:P90)/P96</f>
        <v>40370</v>
      </c>
      <c r="Q102" s="29">
        <f>SUM($F$80:Q80,$F$85:Q85,$F$90:Q90)/Q96</f>
        <v>45870</v>
      </c>
      <c r="R102" s="29">
        <f>SUM($F$80:R80,$F$85:R85,$F$90:R90)/R96</f>
        <v>51810</v>
      </c>
      <c r="S102" s="29">
        <f>SUM($F$80:S80,$F$85:S85,$F$90:S90)/S96</f>
        <v>58245</v>
      </c>
      <c r="T102" s="29">
        <f>SUM($F$80:T80,$F$85:T85,$F$90:T90)/T96</f>
        <v>65175</v>
      </c>
      <c r="U102" s="29">
        <f>SUM($F$80:U80,$F$85:U85,$F$90:U90)/U96</f>
        <v>72655</v>
      </c>
      <c r="V102" s="29">
        <f>SUM($F$80:V80,$F$85:V85,$F$90:V90)/V96</f>
        <v>80740</v>
      </c>
      <c r="W102" s="29">
        <f>SUM($F$80:W80,$F$85:W85,$F$90:W90)/W96</f>
        <v>89430</v>
      </c>
      <c r="X102" s="29">
        <f>SUM($F$80:X80,$F$85:X85,$F$90:X90)/X96</f>
        <v>98780</v>
      </c>
      <c r="Y102" s="29">
        <f>SUM($F$80:Y80,$F$85:Y85,$F$90:Y90)/Y96</f>
        <v>108845</v>
      </c>
      <c r="Z102" s="29">
        <f>SUM($F$80:Z80,$F$85:Z85,$F$90:Z90)/Z96</f>
        <v>119625</v>
      </c>
      <c r="AA102" s="29">
        <f>SUM($F$80:AA80,$F$85:AA85,$F$90:AA90)/AA96</f>
        <v>131175</v>
      </c>
      <c r="AB102" s="29">
        <f>SUM($F$80:AB80,$F$85:AB85,$F$90:AB90)/AB96</f>
        <v>143550</v>
      </c>
      <c r="AC102" s="29">
        <f>SUM($F$80:AC80,$F$85:AC85,$F$90:AC90)/AC96</f>
        <v>156750</v>
      </c>
      <c r="AD102" s="29">
        <f>SUM($F$80:AD80,$F$85:AD85,$F$90:AD90)/AD96</f>
        <v>170830</v>
      </c>
    </row>
    <row r="103" spans="2:30" ht="15.75" customHeight="1" x14ac:dyDescent="0.2">
      <c r="B103" s="21"/>
      <c r="E103" s="5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row>
    <row r="104" spans="2:30" ht="15.75" customHeight="1" x14ac:dyDescent="0.2">
      <c r="B104" s="17" t="s">
        <v>43</v>
      </c>
      <c r="D104" s="23" t="s">
        <v>14</v>
      </c>
      <c r="E104" s="59"/>
      <c r="F104" s="29">
        <f>F99*12</f>
        <v>121260</v>
      </c>
      <c r="G104" s="29">
        <f t="shared" ref="G104:AD104" si="84">G99*12</f>
        <v>244980</v>
      </c>
      <c r="H104" s="29">
        <f t="shared" si="84"/>
        <v>371820</v>
      </c>
      <c r="I104" s="29">
        <f t="shared" si="84"/>
        <v>501780</v>
      </c>
      <c r="J104" s="29">
        <f t="shared" si="84"/>
        <v>637380</v>
      </c>
      <c r="K104" s="29">
        <f t="shared" si="84"/>
        <v>778620</v>
      </c>
      <c r="L104" s="29">
        <f t="shared" si="84"/>
        <v>926160</v>
      </c>
      <c r="M104" s="29">
        <f t="shared" si="84"/>
        <v>1080540</v>
      </c>
      <c r="N104" s="29">
        <f t="shared" si="84"/>
        <v>1243020</v>
      </c>
      <c r="O104" s="29">
        <f t="shared" si="84"/>
        <v>1414920</v>
      </c>
      <c r="P104" s="29">
        <f t="shared" si="84"/>
        <v>1596240</v>
      </c>
      <c r="Q104" s="29">
        <f t="shared" si="84"/>
        <v>1788840</v>
      </c>
      <c r="R104" s="29">
        <f t="shared" si="84"/>
        <v>1992720</v>
      </c>
      <c r="S104" s="29">
        <f t="shared" si="84"/>
        <v>2208540</v>
      </c>
      <c r="T104" s="29">
        <f t="shared" si="84"/>
        <v>2436300</v>
      </c>
      <c r="U104" s="29">
        <f t="shared" si="84"/>
        <v>2678460</v>
      </c>
      <c r="V104" s="29">
        <f t="shared" si="84"/>
        <v>2935680</v>
      </c>
      <c r="W104" s="29">
        <f t="shared" si="84"/>
        <v>3207960</v>
      </c>
      <c r="X104" s="29">
        <f t="shared" si="84"/>
        <v>3497160</v>
      </c>
      <c r="Y104" s="29">
        <f t="shared" si="84"/>
        <v>3804540</v>
      </c>
      <c r="Z104" s="29">
        <f t="shared" si="84"/>
        <v>4130100</v>
      </c>
      <c r="AA104" s="29">
        <f t="shared" si="84"/>
        <v>4474500</v>
      </c>
      <c r="AB104" s="29">
        <f t="shared" si="84"/>
        <v>4839600</v>
      </c>
      <c r="AC104" s="29">
        <f t="shared" si="84"/>
        <v>5225400</v>
      </c>
      <c r="AD104" s="29">
        <f t="shared" si="84"/>
        <v>5632560</v>
      </c>
    </row>
    <row r="105" spans="2:30" ht="15.75" customHeight="1" x14ac:dyDescent="0.2">
      <c r="E105" s="59"/>
      <c r="F105" s="2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spans="2:30" ht="15.75" customHeight="1" x14ac:dyDescent="0.2">
      <c r="B106" s="33" t="s">
        <v>40</v>
      </c>
      <c r="C106" s="34"/>
      <c r="D106" s="46"/>
      <c r="E106" s="61"/>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row>
    <row r="107" spans="2:30" ht="15.75" customHeight="1" x14ac:dyDescent="0.2">
      <c r="B107" s="45" t="s">
        <v>42</v>
      </c>
      <c r="E107" s="59"/>
      <c r="F107" s="20">
        <f>SUM(F108:F109)</f>
        <v>20985</v>
      </c>
      <c r="G107" s="20">
        <f t="shared" ref="G107:O107" si="85">SUM(G108:G109)</f>
        <v>41815</v>
      </c>
      <c r="H107" s="20">
        <f t="shared" si="85"/>
        <v>60718.333333333328</v>
      </c>
      <c r="I107" s="20">
        <f t="shared" si="85"/>
        <v>79948.333333333343</v>
      </c>
      <c r="J107" s="20">
        <f t="shared" si="85"/>
        <v>96171</v>
      </c>
      <c r="K107" s="20">
        <f t="shared" si="85"/>
        <v>113530.33333333334</v>
      </c>
      <c r="L107" s="20">
        <f t="shared" si="85"/>
        <v>132281.33333333334</v>
      </c>
      <c r="M107" s="20">
        <f t="shared" si="85"/>
        <v>152469</v>
      </c>
      <c r="N107" s="20">
        <f t="shared" si="85"/>
        <v>174398.33333333331</v>
      </c>
      <c r="O107" s="20">
        <f t="shared" si="85"/>
        <v>194477.89333333331</v>
      </c>
      <c r="P107" s="20">
        <f>SUM(P108:P109)</f>
        <v>216809.12</v>
      </c>
      <c r="Q107" s="20">
        <f t="shared" ref="Q107" si="86">SUM(Q108:Q109)</f>
        <v>241747.01333333331</v>
      </c>
      <c r="R107" s="20">
        <f t="shared" ref="R107" si="87">SUM(R108:R109)</f>
        <v>269291.5733333333</v>
      </c>
      <c r="S107" s="20">
        <f t="shared" ref="S107" si="88">SUM(S108:S109)</f>
        <v>299697.79999999993</v>
      </c>
      <c r="T107" s="20">
        <f t="shared" ref="T107" si="89">SUM(T108:T109)</f>
        <v>327936.59893333336</v>
      </c>
      <c r="U107" s="20">
        <f t="shared" ref="U107" si="90">SUM(U108:U109)</f>
        <v>359642.06453333341</v>
      </c>
      <c r="V107" s="20">
        <f>SUM(V108:V109)</f>
        <v>395069.19680000003</v>
      </c>
      <c r="W107" s="20">
        <f t="shared" ref="W107" si="91">SUM(W108:W109)</f>
        <v>434217.9957333334</v>
      </c>
      <c r="X107" s="20">
        <f t="shared" ref="X107" si="92">SUM(X108:X109)</f>
        <v>477243.4613333334</v>
      </c>
      <c r="Y107" s="20">
        <f t="shared" ref="Y107" si="93">SUM(Y108:Y109)</f>
        <v>524450.59360000014</v>
      </c>
      <c r="Z107" s="20">
        <f t="shared" ref="Z107" si="94">SUM(Z108:Z109)</f>
        <v>575839.39253333351</v>
      </c>
      <c r="AA107" s="20">
        <f t="shared" ref="AA107" si="95">SUM(AA108:AA109)</f>
        <v>631464.8581333335</v>
      </c>
      <c r="AB107" s="20">
        <f>SUM(AB108:AB109)</f>
        <v>691481.99040000001</v>
      </c>
      <c r="AC107" s="20">
        <f t="shared" ref="AC107" si="96">SUM(AC108:AC109)</f>
        <v>756090.78933333349</v>
      </c>
      <c r="AD107" s="20">
        <f t="shared" ref="AD107" si="97">SUM(AD108:AD109)</f>
        <v>825346.25493333349</v>
      </c>
    </row>
    <row r="108" spans="2:30" ht="15.75" customHeight="1" x14ac:dyDescent="0.2">
      <c r="B108" s="21" t="s">
        <v>76</v>
      </c>
      <c r="D108" s="4" t="s">
        <v>14</v>
      </c>
      <c r="E108" s="59"/>
      <c r="F108" s="29">
        <f>F41</f>
        <v>10880</v>
      </c>
      <c r="G108" s="29">
        <f t="shared" ref="G108:O108" si="98">G41</f>
        <v>21400</v>
      </c>
      <c r="H108" s="29">
        <f t="shared" si="98"/>
        <v>29733.333333333332</v>
      </c>
      <c r="I108" s="29">
        <f t="shared" si="98"/>
        <v>38133.333333333336</v>
      </c>
      <c r="J108" s="29">
        <f t="shared" si="98"/>
        <v>43056</v>
      </c>
      <c r="K108" s="29">
        <f t="shared" si="98"/>
        <v>48645.333333333336</v>
      </c>
      <c r="L108" s="29">
        <f t="shared" si="98"/>
        <v>55101.333333333336</v>
      </c>
      <c r="M108" s="29">
        <f t="shared" si="98"/>
        <v>62424</v>
      </c>
      <c r="N108" s="29">
        <f t="shared" si="98"/>
        <v>70813.333333333328</v>
      </c>
      <c r="O108" s="29">
        <f t="shared" si="98"/>
        <v>76567.893333333326</v>
      </c>
      <c r="P108" s="29">
        <f>P41</f>
        <v>83789.119999999981</v>
      </c>
      <c r="Q108" s="29">
        <f t="shared" ref="Q108:U108" si="99">Q41</f>
        <v>92677.013333333307</v>
      </c>
      <c r="R108" s="29">
        <f t="shared" si="99"/>
        <v>103231.5733333333</v>
      </c>
      <c r="S108" s="29">
        <f t="shared" si="99"/>
        <v>115652.79999999996</v>
      </c>
      <c r="T108" s="29">
        <f t="shared" si="99"/>
        <v>124911.59893333336</v>
      </c>
      <c r="U108" s="29">
        <f t="shared" si="99"/>
        <v>136437.06453333338</v>
      </c>
      <c r="V108" s="29">
        <f>V41</f>
        <v>150429.19680000006</v>
      </c>
      <c r="W108" s="29">
        <f t="shared" ref="W108:AA108" si="100">W41</f>
        <v>166887.9957333334</v>
      </c>
      <c r="X108" s="29">
        <f t="shared" si="100"/>
        <v>185813.46133333343</v>
      </c>
      <c r="Y108" s="29">
        <f t="shared" si="100"/>
        <v>207405.59360000014</v>
      </c>
      <c r="Z108" s="29">
        <f t="shared" si="100"/>
        <v>231664.39253333348</v>
      </c>
      <c r="AA108" s="29">
        <f t="shared" si="100"/>
        <v>258589.85813333347</v>
      </c>
      <c r="AB108" s="29">
        <f>AB41</f>
        <v>288181.99040000007</v>
      </c>
      <c r="AC108" s="29">
        <f t="shared" ref="AC108:AD108" si="101">AC41</f>
        <v>320640.78933333344</v>
      </c>
      <c r="AD108" s="29">
        <f t="shared" si="101"/>
        <v>355966.25493333343</v>
      </c>
    </row>
    <row r="109" spans="2:30" ht="15.75" customHeight="1" x14ac:dyDescent="0.2">
      <c r="B109" s="21" t="s">
        <v>77</v>
      </c>
      <c r="D109" s="4" t="s">
        <v>14</v>
      </c>
      <c r="E109" s="59"/>
      <c r="F109" s="29">
        <f>F99</f>
        <v>10105</v>
      </c>
      <c r="G109" s="29">
        <f t="shared" ref="G109:O109" si="102">G99</f>
        <v>20415</v>
      </c>
      <c r="H109" s="29">
        <f t="shared" si="102"/>
        <v>30985</v>
      </c>
      <c r="I109" s="29">
        <f t="shared" si="102"/>
        <v>41815</v>
      </c>
      <c r="J109" s="29">
        <f t="shared" si="102"/>
        <v>53115</v>
      </c>
      <c r="K109" s="29">
        <f t="shared" si="102"/>
        <v>64885</v>
      </c>
      <c r="L109" s="29">
        <f t="shared" si="102"/>
        <v>77180</v>
      </c>
      <c r="M109" s="29">
        <f t="shared" si="102"/>
        <v>90045</v>
      </c>
      <c r="N109" s="29">
        <f t="shared" si="102"/>
        <v>103585</v>
      </c>
      <c r="O109" s="29">
        <f t="shared" si="102"/>
        <v>117910</v>
      </c>
      <c r="P109" s="29">
        <f>P99</f>
        <v>133020</v>
      </c>
      <c r="Q109" s="29">
        <f t="shared" ref="Q109:U109" si="103">Q99</f>
        <v>149070</v>
      </c>
      <c r="R109" s="29">
        <f t="shared" si="103"/>
        <v>166060</v>
      </c>
      <c r="S109" s="29">
        <f t="shared" si="103"/>
        <v>184045</v>
      </c>
      <c r="T109" s="29">
        <f t="shared" si="103"/>
        <v>203025</v>
      </c>
      <c r="U109" s="29">
        <f t="shared" si="103"/>
        <v>223205</v>
      </c>
      <c r="V109" s="29">
        <f>V99</f>
        <v>244640</v>
      </c>
      <c r="W109" s="29">
        <f t="shared" ref="W109:AA109" si="104">W99</f>
        <v>267330</v>
      </c>
      <c r="X109" s="29">
        <f t="shared" si="104"/>
        <v>291430</v>
      </c>
      <c r="Y109" s="29">
        <f t="shared" si="104"/>
        <v>317045</v>
      </c>
      <c r="Z109" s="29">
        <f t="shared" si="104"/>
        <v>344175</v>
      </c>
      <c r="AA109" s="29">
        <f t="shared" si="104"/>
        <v>372875</v>
      </c>
      <c r="AB109" s="29">
        <f>AB99</f>
        <v>403300</v>
      </c>
      <c r="AC109" s="29">
        <f t="shared" ref="AC109:AD109" si="105">AC99</f>
        <v>435450</v>
      </c>
      <c r="AD109" s="29">
        <f t="shared" si="105"/>
        <v>469380</v>
      </c>
    </row>
    <row r="110" spans="2:30" ht="15.75" customHeight="1" x14ac:dyDescent="0.2">
      <c r="B110" s="45"/>
      <c r="E110" s="59"/>
      <c r="F110" s="2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spans="2:30" ht="15.75" customHeight="1" x14ac:dyDescent="0.2">
      <c r="E111" s="59"/>
      <c r="F111" s="2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spans="2:30" ht="15.75" customHeight="1" x14ac:dyDescent="0.2">
      <c r="B112" s="47" t="s">
        <v>44</v>
      </c>
      <c r="C112" s="48"/>
      <c r="D112" s="49"/>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row>
    <row r="113" spans="2:30" ht="15.75" customHeight="1" x14ac:dyDescent="0.2">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spans="2:30" ht="14" x14ac:dyDescent="0.2">
      <c r="B114" s="51" t="s">
        <v>7</v>
      </c>
      <c r="C114" s="5" t="s">
        <v>78</v>
      </c>
    </row>
    <row r="115" spans="2:30" ht="15.75" customHeight="1" x14ac:dyDescent="0.2">
      <c r="B115" s="51" t="s">
        <v>10</v>
      </c>
      <c r="C115" s="5" t="s">
        <v>45</v>
      </c>
    </row>
    <row r="116" spans="2:30" ht="15.75" customHeight="1" x14ac:dyDescent="0.2">
      <c r="B116" s="51" t="s">
        <v>12</v>
      </c>
      <c r="C116" s="5" t="s">
        <v>46</v>
      </c>
    </row>
    <row r="117" spans="2:30" ht="15.75" customHeight="1" x14ac:dyDescent="0.2">
      <c r="B117" s="51" t="s">
        <v>17</v>
      </c>
      <c r="C117" s="5" t="s">
        <v>47</v>
      </c>
    </row>
    <row r="118" spans="2:30" ht="15.75" customHeight="1" x14ac:dyDescent="0.2">
      <c r="B118" s="51" t="s">
        <v>20</v>
      </c>
      <c r="C118" s="5" t="s">
        <v>48</v>
      </c>
    </row>
    <row r="119" spans="2:30" ht="15.75" customHeight="1" x14ac:dyDescent="0.2">
      <c r="B119" s="51" t="s">
        <v>23</v>
      </c>
      <c r="C119" s="5" t="s">
        <v>49</v>
      </c>
    </row>
    <row r="120" spans="2:30" ht="15.75" customHeight="1" x14ac:dyDescent="0.2">
      <c r="B120" s="51" t="s">
        <v>27</v>
      </c>
      <c r="C120" s="5" t="s">
        <v>50</v>
      </c>
    </row>
    <row r="121" spans="2:30" ht="15.75" customHeight="1" x14ac:dyDescent="0.2">
      <c r="B121" s="51" t="s">
        <v>29</v>
      </c>
      <c r="C121" s="5" t="s">
        <v>56</v>
      </c>
    </row>
    <row r="122" spans="2:30" ht="15.75" customHeight="1" x14ac:dyDescent="0.2">
      <c r="B122" s="51" t="s">
        <v>33</v>
      </c>
      <c r="C122" s="5" t="s">
        <v>79</v>
      </c>
    </row>
    <row r="123" spans="2:30" ht="15.75" customHeight="1" x14ac:dyDescent="0.2">
      <c r="B123" s="51" t="s">
        <v>34</v>
      </c>
      <c r="C123" s="5" t="s">
        <v>80</v>
      </c>
    </row>
    <row r="124" spans="2:30" ht="15.75" customHeight="1" x14ac:dyDescent="0.2">
      <c r="B124" s="51" t="s">
        <v>37</v>
      </c>
      <c r="C124" s="5" t="s">
        <v>51</v>
      </c>
    </row>
    <row r="125" spans="2:30" ht="15.75" customHeight="1" x14ac:dyDescent="0.2">
      <c r="B125" s="51" t="s">
        <v>41</v>
      </c>
      <c r="C125" s="5" t="s">
        <v>52</v>
      </c>
    </row>
    <row r="126" spans="2:30" ht="15.75" customHeight="1" x14ac:dyDescent="0.2">
      <c r="B126" s="51" t="s">
        <v>66</v>
      </c>
      <c r="C126" s="5" t="s">
        <v>68</v>
      </c>
    </row>
    <row r="127" spans="2:30" ht="15.75" customHeight="1" x14ac:dyDescent="0.2">
      <c r="B127" s="51" t="s">
        <v>67</v>
      </c>
      <c r="C127" s="5" t="s">
        <v>69</v>
      </c>
    </row>
    <row r="128" spans="2:30" ht="15.75" customHeight="1" x14ac:dyDescent="0.2">
      <c r="B128" s="51" t="s">
        <v>70</v>
      </c>
      <c r="C128" s="5" t="s">
        <v>71</v>
      </c>
    </row>
    <row r="129" spans="2:30" ht="15.75" customHeight="1" x14ac:dyDescent="0.2">
      <c r="B129" s="52"/>
    </row>
    <row r="130" spans="2:30" ht="15.75" customHeight="1" x14ac:dyDescent="0.2">
      <c r="B130" s="47" t="s">
        <v>53</v>
      </c>
      <c r="C130" s="48"/>
      <c r="D130" s="4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row>
    <row r="131" spans="2:30" ht="15.75" customHeight="1" x14ac:dyDescent="0.2">
      <c r="B131" s="52"/>
    </row>
    <row r="132" spans="2:30" ht="15.75" customHeight="1" x14ac:dyDescent="0.2">
      <c r="B132" s="51" t="s">
        <v>7</v>
      </c>
      <c r="C132" s="5" t="s">
        <v>54</v>
      </c>
    </row>
    <row r="133" spans="2:30" ht="15.75" customHeight="1" x14ac:dyDescent="0.2">
      <c r="B133" s="51" t="s">
        <v>10</v>
      </c>
      <c r="C133" s="5" t="s">
        <v>55</v>
      </c>
    </row>
    <row r="134" spans="2:30" ht="15.75" customHeight="1" x14ac:dyDescent="0.2">
      <c r="B134" s="52" t="s">
        <v>12</v>
      </c>
      <c r="C134" t="s">
        <v>81</v>
      </c>
    </row>
    <row r="135" spans="2:30" ht="15.75" customHeight="1" x14ac:dyDescent="0.2">
      <c r="B135" s="52"/>
    </row>
    <row r="136" spans="2:30" ht="15.75" customHeight="1" x14ac:dyDescent="0.2">
      <c r="B136" s="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Note</vt:lpstr>
      <vt:lpstr>Subscription_Monthly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Alice Yang</dc:creator>
  <cp:lastModifiedBy>Alice Yang</cp:lastModifiedBy>
  <dcterms:created xsi:type="dcterms:W3CDTF">2025-06-24T06:15:38Z</dcterms:created>
  <dcterms:modified xsi:type="dcterms:W3CDTF">2025-07-08T06:46:18Z</dcterms:modified>
</cp:coreProperties>
</file>