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大学课程文件yy\大一下\大物实验顾娟\我的作业\2 等厚干涉\"/>
    </mc:Choice>
  </mc:AlternateContent>
  <xr:revisionPtr revIDLastSave="0" documentId="13_ncr:1_{D78E7D23-2B03-43EC-AFE6-85DABC3A029C}" xr6:coauthVersionLast="47" xr6:coauthVersionMax="47" xr10:uidLastSave="{00000000-0000-0000-0000-000000000000}"/>
  <bookViews>
    <workbookView xWindow="-108" yWindow="-108" windowWidth="23256" windowHeight="12456" activeTab="2" xr2:uid="{4DFF2818-5EC1-4648-8B4E-EF4FCB74836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L7" i="3" s="1"/>
  <c r="M7" i="3" s="1"/>
  <c r="C9" i="3"/>
  <c r="D9" i="3"/>
  <c r="E9" i="3"/>
  <c r="F9" i="3"/>
  <c r="G9" i="3"/>
  <c r="H9" i="3"/>
  <c r="I9" i="3"/>
  <c r="J9" i="3"/>
  <c r="K9" i="3"/>
  <c r="L8" i="3"/>
  <c r="M8" i="3" s="1"/>
  <c r="B8" i="3"/>
  <c r="B9" i="3" s="1"/>
  <c r="L9" i="3" s="1"/>
  <c r="M9" i="3" s="1"/>
  <c r="N9" i="3" s="1"/>
  <c r="N10" i="3" s="1"/>
  <c r="N11" i="3" s="1"/>
  <c r="V15" i="3"/>
  <c r="D8" i="3"/>
  <c r="E8" i="3"/>
  <c r="F8" i="3"/>
  <c r="G8" i="3"/>
  <c r="H8" i="3"/>
  <c r="I8" i="3"/>
  <c r="J8" i="3"/>
  <c r="K8" i="3"/>
  <c r="W7" i="3"/>
  <c r="C7" i="3"/>
  <c r="D7" i="3"/>
  <c r="E7" i="3"/>
  <c r="F7" i="3"/>
  <c r="G7" i="3"/>
  <c r="H7" i="3"/>
  <c r="I7" i="3"/>
  <c r="J7" i="3"/>
  <c r="K7" i="3"/>
  <c r="C11" i="3"/>
  <c r="J6" i="3"/>
  <c r="M6" i="3"/>
  <c r="N6" i="3"/>
  <c r="O6" i="3"/>
  <c r="P6" i="3"/>
  <c r="Q6" i="3"/>
  <c r="R6" i="3"/>
  <c r="S6" i="3"/>
  <c r="T6" i="3"/>
  <c r="U6" i="3"/>
  <c r="B4" i="3"/>
  <c r="C4" i="3"/>
  <c r="D4" i="3"/>
  <c r="E4" i="3"/>
  <c r="F4" i="3"/>
  <c r="G4" i="3"/>
  <c r="H4" i="3"/>
  <c r="I4" i="3"/>
  <c r="J4" i="3"/>
  <c r="J5" i="3" s="1"/>
  <c r="K4" i="3"/>
  <c r="C5" i="3"/>
  <c r="C6" i="3" s="1"/>
  <c r="D5" i="3"/>
  <c r="D6" i="3" s="1"/>
  <c r="E5" i="3"/>
  <c r="E6" i="3" s="1"/>
  <c r="F5" i="3"/>
  <c r="F6" i="3" s="1"/>
  <c r="G5" i="3"/>
  <c r="G6" i="3" s="1"/>
  <c r="H5" i="3"/>
  <c r="H6" i="3" s="1"/>
  <c r="I5" i="3"/>
  <c r="I6" i="3" s="1"/>
  <c r="K5" i="3"/>
  <c r="K6" i="3" s="1"/>
  <c r="L4" i="3"/>
  <c r="L5" i="3" s="1"/>
  <c r="L6" i="3" s="1"/>
  <c r="M4" i="3"/>
  <c r="M5" i="3" s="1"/>
  <c r="N4" i="3"/>
  <c r="N5" i="3" s="1"/>
  <c r="O4" i="3"/>
  <c r="O5" i="3" s="1"/>
  <c r="P4" i="3"/>
  <c r="P5" i="3" s="1"/>
  <c r="Q4" i="3"/>
  <c r="Q5" i="3" s="1"/>
  <c r="R4" i="3"/>
  <c r="R5" i="3" s="1"/>
  <c r="S4" i="3"/>
  <c r="S5" i="3" s="1"/>
  <c r="T4" i="3"/>
  <c r="T5" i="3" s="1"/>
  <c r="U4" i="3"/>
  <c r="U5" i="3" s="1"/>
  <c r="B5" i="3"/>
  <c r="B6" i="3" s="1"/>
  <c r="C4" i="2"/>
  <c r="D10" i="2"/>
  <c r="E10" i="2"/>
  <c r="F10" i="2"/>
  <c r="G10" i="2"/>
  <c r="H10" i="2"/>
  <c r="I10" i="2"/>
  <c r="J10" i="2"/>
  <c r="K10" i="2"/>
  <c r="L10" i="2"/>
  <c r="C10" i="2"/>
  <c r="E4" i="2"/>
  <c r="F4" i="2"/>
  <c r="G4" i="2"/>
  <c r="H4" i="2"/>
  <c r="I4" i="2"/>
  <c r="J4" i="2"/>
  <c r="K4" i="2"/>
  <c r="L4" i="2"/>
  <c r="D4" i="2"/>
  <c r="L11" i="1"/>
  <c r="D10" i="1"/>
  <c r="D11" i="1" s="1"/>
  <c r="E10" i="1"/>
  <c r="E11" i="1" s="1"/>
  <c r="F10" i="1"/>
  <c r="F11" i="1" s="1"/>
  <c r="G10" i="1"/>
  <c r="G11" i="1" s="1"/>
  <c r="H10" i="1"/>
  <c r="H11" i="1" s="1"/>
  <c r="I10" i="1"/>
  <c r="I11" i="1" s="1"/>
  <c r="J10" i="1"/>
  <c r="J11" i="1" s="1"/>
  <c r="K10" i="1"/>
  <c r="K11" i="1" s="1"/>
  <c r="L10" i="1"/>
  <c r="C10" i="1"/>
  <c r="C11" i="1" s="1"/>
  <c r="D5" i="1"/>
  <c r="E5" i="1"/>
  <c r="F5" i="1"/>
  <c r="G5" i="1"/>
  <c r="H5" i="1"/>
  <c r="I5" i="1"/>
  <c r="J5" i="1"/>
  <c r="D4" i="1"/>
  <c r="E4" i="1"/>
  <c r="F4" i="1"/>
  <c r="G4" i="1"/>
  <c r="H4" i="1"/>
  <c r="I4" i="1"/>
  <c r="J4" i="1"/>
  <c r="K4" i="1"/>
  <c r="K5" i="1" s="1"/>
  <c r="K13" i="1" s="1"/>
  <c r="K14" i="1" s="1"/>
  <c r="K15" i="1" s="1"/>
  <c r="L4" i="1"/>
  <c r="L5" i="1" s="1"/>
  <c r="C4" i="1"/>
  <c r="C5" i="1" s="1"/>
  <c r="L13" i="1" l="1"/>
  <c r="L14" i="1" s="1"/>
  <c r="L15" i="1" s="1"/>
  <c r="J13" i="1"/>
  <c r="J14" i="1" s="1"/>
  <c r="J15" i="1" s="1"/>
  <c r="F13" i="1"/>
  <c r="F14" i="1" s="1"/>
  <c r="F15" i="1" s="1"/>
  <c r="I13" i="1"/>
  <c r="I14" i="1" s="1"/>
  <c r="I15" i="1" s="1"/>
  <c r="G13" i="1"/>
  <c r="G14" i="1" s="1"/>
  <c r="G15" i="1" s="1"/>
  <c r="E13" i="1"/>
  <c r="E14" i="1" s="1"/>
  <c r="E15" i="1" s="1"/>
  <c r="D13" i="1"/>
  <c r="D14" i="1" s="1"/>
  <c r="D15" i="1" s="1"/>
  <c r="C13" i="1"/>
  <c r="C14" i="1" s="1"/>
  <c r="H13" i="1"/>
  <c r="H14" i="1" s="1"/>
  <c r="H15" i="1" s="1"/>
  <c r="C16" i="1" l="1"/>
  <c r="C15" i="1" s="1"/>
  <c r="C17" i="1" s="1"/>
  <c r="C8" i="3"/>
  <c r="V12" i="3"/>
  <c r="V13" i="3" s="1"/>
</calcChain>
</file>

<file path=xl/sharedStrings.xml><?xml version="1.0" encoding="utf-8"?>
<sst xmlns="http://schemas.openxmlformats.org/spreadsheetml/2006/main" count="64" uniqueCount="23">
  <si>
    <t>环的级数</t>
    <phoneticPr fontId="1" type="noConversion"/>
  </si>
  <si>
    <t>环的位置</t>
    <phoneticPr fontId="1" type="noConversion"/>
  </si>
  <si>
    <t>Dm2</t>
    <phoneticPr fontId="1" type="noConversion"/>
  </si>
  <si>
    <t>m</t>
    <phoneticPr fontId="1" type="noConversion"/>
  </si>
  <si>
    <t>右侧（mm）</t>
    <phoneticPr fontId="1" type="noConversion"/>
  </si>
  <si>
    <t>左侧（mm）</t>
    <phoneticPr fontId="1" type="noConversion"/>
  </si>
  <si>
    <t>（mm）</t>
    <phoneticPr fontId="1" type="noConversion"/>
  </si>
  <si>
    <t>（mm2）</t>
    <phoneticPr fontId="1" type="noConversion"/>
  </si>
  <si>
    <t>n</t>
    <phoneticPr fontId="1" type="noConversion"/>
  </si>
  <si>
    <t>环的直径Dn</t>
    <phoneticPr fontId="1" type="noConversion"/>
  </si>
  <si>
    <t>环的直径Dm</t>
    <phoneticPr fontId="1" type="noConversion"/>
  </si>
  <si>
    <t>Dm2-Dn2</t>
    <phoneticPr fontId="1" type="noConversion"/>
  </si>
  <si>
    <t>Dn2</t>
    <phoneticPr fontId="1" type="noConversion"/>
  </si>
  <si>
    <t>R</t>
    <phoneticPr fontId="1" type="noConversion"/>
  </si>
  <si>
    <t>（cm）</t>
    <phoneticPr fontId="1" type="noConversion"/>
  </si>
  <si>
    <t>ΔR</t>
    <phoneticPr fontId="1" type="noConversion"/>
  </si>
  <si>
    <t>R平均值</t>
    <phoneticPr fontId="1" type="noConversion"/>
  </si>
  <si>
    <t>Δr平均值</t>
    <phoneticPr fontId="1" type="noConversion"/>
  </si>
  <si>
    <t>半径平方</t>
    <phoneticPr fontId="1" type="noConversion"/>
  </si>
  <si>
    <t>平方差</t>
    <phoneticPr fontId="1" type="noConversion"/>
  </si>
  <si>
    <t>环的直径</t>
    <phoneticPr fontId="1" type="noConversion"/>
  </si>
  <si>
    <t>10R</t>
    <phoneticPr fontId="1" type="noConversion"/>
  </si>
  <si>
    <t>R平均-Ri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</si>
</sst>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 "/>
    <numFmt numFmtId="177" formatCode="0.000_);[Red]\(0.000\)"/>
    <numFmt numFmtId="178" formatCode="0.0000_);[Red]\(0.0000\)"/>
    <numFmt numFmtId="179" formatCode="0.0000000000000000000000_);[Red]\(0.0000000000000000000000\)"/>
    <numFmt numFmtId="180" formatCode="0.000"/>
    <numFmt numFmtId="181" formatCode="0.00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77" fontId="0" fillId="0" borderId="2" xfId="0" applyNumberFormat="1" applyBorder="1">
      <alignment vertical="center"/>
    </xf>
    <xf numFmtId="0" fontId="0" fillId="0" borderId="3" xfId="0" applyBorder="1">
      <alignment vertical="center"/>
    </xf>
    <xf numFmtId="177" fontId="0" fillId="0" borderId="3" xfId="0" applyNumberFormat="1" applyBorder="1">
      <alignment vertical="center"/>
    </xf>
    <xf numFmtId="0" fontId="0" fillId="0" borderId="4" xfId="0" applyBorder="1">
      <alignment vertical="center"/>
    </xf>
    <xf numFmtId="177" fontId="0" fillId="0" borderId="4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80" fontId="0" fillId="0" borderId="0" xfId="0" applyNumberFormat="1">
      <alignment vertical="center"/>
    </xf>
    <xf numFmtId="176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C0B6-5160-41A4-BDAD-A287889A8EA7}">
  <dimension ref="A1:L17"/>
  <sheetViews>
    <sheetView workbookViewId="0">
      <selection activeCell="B14" sqref="B14"/>
    </sheetView>
  </sheetViews>
  <sheetFormatPr defaultRowHeight="13.8" x14ac:dyDescent="0.25"/>
  <cols>
    <col min="1" max="1" width="16.77734375" customWidth="1"/>
    <col min="2" max="2" width="13.21875" customWidth="1"/>
    <col min="3" max="3" width="9.109375" bestFit="1" customWidth="1"/>
  </cols>
  <sheetData>
    <row r="1" spans="1:12" x14ac:dyDescent="0.25">
      <c r="A1" s="1" t="s">
        <v>0</v>
      </c>
      <c r="B1" s="1" t="s">
        <v>3</v>
      </c>
      <c r="C1" s="1">
        <v>24</v>
      </c>
      <c r="D1" s="1">
        <v>23</v>
      </c>
      <c r="E1" s="1">
        <v>22</v>
      </c>
      <c r="F1" s="1">
        <v>21</v>
      </c>
      <c r="G1" s="1">
        <v>20</v>
      </c>
      <c r="H1" s="1">
        <v>19</v>
      </c>
      <c r="I1" s="1">
        <v>18</v>
      </c>
      <c r="J1" s="1">
        <v>17</v>
      </c>
      <c r="K1" s="1">
        <v>16</v>
      </c>
      <c r="L1" s="1">
        <v>15</v>
      </c>
    </row>
    <row r="2" spans="1:12" x14ac:dyDescent="0.25">
      <c r="A2" s="1" t="s">
        <v>1</v>
      </c>
      <c r="B2" s="1" t="s">
        <v>4</v>
      </c>
      <c r="C2" s="2">
        <v>36.817</v>
      </c>
      <c r="D2" s="2">
        <v>36.921999999999997</v>
      </c>
      <c r="E2" s="2">
        <v>37.030999999999999</v>
      </c>
      <c r="F2" s="2">
        <v>37.143000000000001</v>
      </c>
      <c r="G2" s="2">
        <v>37.241</v>
      </c>
      <c r="H2" s="2">
        <v>37.359000000000002</v>
      </c>
      <c r="I2" s="2">
        <v>37.463000000000001</v>
      </c>
      <c r="J2" s="2">
        <v>37.575000000000003</v>
      </c>
      <c r="K2" s="2">
        <v>37.695</v>
      </c>
      <c r="L2" s="2">
        <v>37.814999999999998</v>
      </c>
    </row>
    <row r="3" spans="1:12" x14ac:dyDescent="0.25">
      <c r="A3" s="1"/>
      <c r="B3" s="1" t="s">
        <v>5</v>
      </c>
      <c r="C3" s="2">
        <v>46.387999999999998</v>
      </c>
      <c r="D3" s="2">
        <v>46.296999999999997</v>
      </c>
      <c r="E3" s="2">
        <v>46.201999999999998</v>
      </c>
      <c r="F3" s="2">
        <v>46.091999999999999</v>
      </c>
      <c r="G3" s="2">
        <v>45.981000000000002</v>
      </c>
      <c r="H3" s="2">
        <v>45.872</v>
      </c>
      <c r="I3" s="2">
        <v>45.768000000000001</v>
      </c>
      <c r="J3" s="2">
        <v>45.658000000000001</v>
      </c>
      <c r="K3" s="2">
        <v>45.529000000000003</v>
      </c>
      <c r="L3" s="2">
        <v>45.414999999999999</v>
      </c>
    </row>
    <row r="4" spans="1:12" x14ac:dyDescent="0.25">
      <c r="A4" s="1" t="s">
        <v>10</v>
      </c>
      <c r="B4" s="1" t="s">
        <v>6</v>
      </c>
      <c r="C4" s="2">
        <f>C3-C2</f>
        <v>9.570999999999998</v>
      </c>
      <c r="D4" s="2">
        <f t="shared" ref="D4:L4" si="0">D3-D2</f>
        <v>9.375</v>
      </c>
      <c r="E4" s="2">
        <f t="shared" si="0"/>
        <v>9.1709999999999994</v>
      </c>
      <c r="F4" s="2">
        <f t="shared" si="0"/>
        <v>8.9489999999999981</v>
      </c>
      <c r="G4" s="2">
        <f t="shared" si="0"/>
        <v>8.740000000000002</v>
      </c>
      <c r="H4" s="2">
        <f t="shared" si="0"/>
        <v>8.5129999999999981</v>
      </c>
      <c r="I4" s="2">
        <f t="shared" si="0"/>
        <v>8.3049999999999997</v>
      </c>
      <c r="J4" s="2">
        <f t="shared" si="0"/>
        <v>8.0829999999999984</v>
      </c>
      <c r="K4" s="2">
        <f t="shared" si="0"/>
        <v>7.8340000000000032</v>
      </c>
      <c r="L4" s="2">
        <f t="shared" si="0"/>
        <v>7.6000000000000014</v>
      </c>
    </row>
    <row r="5" spans="1:12" x14ac:dyDescent="0.25">
      <c r="A5" s="4" t="s">
        <v>2</v>
      </c>
      <c r="B5" s="4" t="s">
        <v>7</v>
      </c>
      <c r="C5" s="5">
        <f>C4*C4</f>
        <v>91.604040999999967</v>
      </c>
      <c r="D5" s="5">
        <f t="shared" ref="D5:L5" si="1">D4*D4</f>
        <v>87.890625</v>
      </c>
      <c r="E5" s="5">
        <f t="shared" si="1"/>
        <v>84.107240999999988</v>
      </c>
      <c r="F5" s="5">
        <f t="shared" si="1"/>
        <v>80.084600999999964</v>
      </c>
      <c r="G5" s="5">
        <f t="shared" si="1"/>
        <v>76.387600000000035</v>
      </c>
      <c r="H5" s="5">
        <f t="shared" si="1"/>
        <v>72.471168999999975</v>
      </c>
      <c r="I5" s="5">
        <f t="shared" si="1"/>
        <v>68.973024999999993</v>
      </c>
      <c r="J5" s="5">
        <f t="shared" si="1"/>
        <v>65.334888999999976</v>
      </c>
      <c r="K5" s="5">
        <f t="shared" si="1"/>
        <v>61.371556000000048</v>
      </c>
      <c r="L5" s="5">
        <f t="shared" si="1"/>
        <v>57.760000000000019</v>
      </c>
    </row>
    <row r="6" spans="1:12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25">
      <c r="A7" s="6" t="s">
        <v>0</v>
      </c>
      <c r="B7" s="6" t="s">
        <v>8</v>
      </c>
      <c r="C7" s="6">
        <v>14</v>
      </c>
      <c r="D7" s="6">
        <v>13</v>
      </c>
      <c r="E7" s="6">
        <v>12</v>
      </c>
      <c r="F7" s="6">
        <v>11</v>
      </c>
      <c r="G7" s="6">
        <v>10</v>
      </c>
      <c r="H7" s="6">
        <v>9</v>
      </c>
      <c r="I7" s="6">
        <v>8</v>
      </c>
      <c r="J7" s="6">
        <v>7</v>
      </c>
      <c r="K7" s="6">
        <v>6</v>
      </c>
      <c r="L7" s="6">
        <v>5</v>
      </c>
    </row>
    <row r="8" spans="1:12" x14ac:dyDescent="0.25">
      <c r="A8" s="1" t="s">
        <v>1</v>
      </c>
      <c r="B8" s="1" t="s">
        <v>4</v>
      </c>
      <c r="C8" s="2">
        <v>37.944000000000003</v>
      </c>
      <c r="D8" s="2">
        <v>38.070999999999998</v>
      </c>
      <c r="E8" s="2">
        <v>38.191000000000003</v>
      </c>
      <c r="F8" s="2">
        <v>38.331000000000003</v>
      </c>
      <c r="G8" s="2">
        <v>38.485999999999997</v>
      </c>
      <c r="H8" s="2">
        <v>38.637</v>
      </c>
      <c r="I8" s="2">
        <v>38.808</v>
      </c>
      <c r="J8" s="2">
        <v>38.920999999999999</v>
      </c>
      <c r="K8" s="2">
        <v>39.118000000000002</v>
      </c>
      <c r="L8" s="2">
        <v>39.371000000000002</v>
      </c>
    </row>
    <row r="9" spans="1:12" x14ac:dyDescent="0.25">
      <c r="A9" s="1"/>
      <c r="B9" s="1" t="s">
        <v>5</v>
      </c>
      <c r="C9" s="2">
        <v>45.290999999999997</v>
      </c>
      <c r="D9" s="2">
        <v>45.113999999999997</v>
      </c>
      <c r="E9" s="2">
        <v>45.017000000000003</v>
      </c>
      <c r="F9" s="2">
        <v>44.892000000000003</v>
      </c>
      <c r="G9" s="2">
        <v>44.753</v>
      </c>
      <c r="H9" s="2">
        <v>44.600999999999999</v>
      </c>
      <c r="I9" s="2">
        <v>44.438000000000002</v>
      </c>
      <c r="J9" s="2">
        <v>44.252000000000002</v>
      </c>
      <c r="K9" s="2">
        <v>44.073</v>
      </c>
      <c r="L9" s="2">
        <v>43.871000000000002</v>
      </c>
    </row>
    <row r="10" spans="1:12" x14ac:dyDescent="0.25">
      <c r="A10" s="1" t="s">
        <v>9</v>
      </c>
      <c r="B10" s="1" t="s">
        <v>6</v>
      </c>
      <c r="C10" s="2">
        <f>C9-C8</f>
        <v>7.3469999999999942</v>
      </c>
      <c r="D10" s="2">
        <f t="shared" ref="D10:L10" si="2">D9-D8</f>
        <v>7.0429999999999993</v>
      </c>
      <c r="E10" s="2">
        <f t="shared" si="2"/>
        <v>6.8260000000000005</v>
      </c>
      <c r="F10" s="2">
        <f t="shared" si="2"/>
        <v>6.5609999999999999</v>
      </c>
      <c r="G10" s="2">
        <f t="shared" si="2"/>
        <v>6.267000000000003</v>
      </c>
      <c r="H10" s="2">
        <f t="shared" si="2"/>
        <v>5.9639999999999986</v>
      </c>
      <c r="I10" s="2">
        <f t="shared" si="2"/>
        <v>5.6300000000000026</v>
      </c>
      <c r="J10" s="2">
        <f t="shared" si="2"/>
        <v>5.3310000000000031</v>
      </c>
      <c r="K10" s="2">
        <f t="shared" si="2"/>
        <v>4.9549999999999983</v>
      </c>
      <c r="L10" s="2">
        <f t="shared" si="2"/>
        <v>4.5</v>
      </c>
    </row>
    <row r="11" spans="1:12" x14ac:dyDescent="0.25">
      <c r="A11" s="4" t="s">
        <v>12</v>
      </c>
      <c r="B11" s="4" t="s">
        <v>7</v>
      </c>
      <c r="C11" s="5">
        <f>C10*C10</f>
        <v>53.978408999999914</v>
      </c>
      <c r="D11" s="5">
        <f t="shared" ref="D11:L11" si="3">D10*D10</f>
        <v>49.60384899999999</v>
      </c>
      <c r="E11" s="5">
        <f t="shared" si="3"/>
        <v>46.594276000000008</v>
      </c>
      <c r="F11" s="5">
        <f t="shared" si="3"/>
        <v>43.046720999999998</v>
      </c>
      <c r="G11" s="5">
        <f t="shared" si="3"/>
        <v>39.275289000000036</v>
      </c>
      <c r="H11" s="5">
        <f t="shared" si="3"/>
        <v>35.569295999999987</v>
      </c>
      <c r="I11" s="5">
        <f t="shared" si="3"/>
        <v>31.696900000000028</v>
      </c>
      <c r="J11" s="5">
        <f t="shared" si="3"/>
        <v>28.419561000000034</v>
      </c>
      <c r="K11" s="5">
        <f t="shared" si="3"/>
        <v>24.552024999999983</v>
      </c>
      <c r="L11" s="5">
        <f t="shared" si="3"/>
        <v>20.25</v>
      </c>
    </row>
    <row r="12" spans="1:12" x14ac:dyDescent="0.25">
      <c r="A12" s="8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25">
      <c r="A13" s="6" t="s">
        <v>11</v>
      </c>
      <c r="B13" s="6" t="s">
        <v>7</v>
      </c>
      <c r="C13" s="7">
        <f>C5-C11</f>
        <v>37.625632000000053</v>
      </c>
      <c r="D13" s="7">
        <f t="shared" ref="D13:L13" si="4">D5-D11</f>
        <v>38.28677600000001</v>
      </c>
      <c r="E13" s="7">
        <f t="shared" si="4"/>
        <v>37.51296499999998</v>
      </c>
      <c r="F13" s="7">
        <f t="shared" si="4"/>
        <v>37.037879999999966</v>
      </c>
      <c r="G13" s="7">
        <f t="shared" si="4"/>
        <v>37.112310999999998</v>
      </c>
      <c r="H13" s="7">
        <f t="shared" si="4"/>
        <v>36.901872999999988</v>
      </c>
      <c r="I13" s="7">
        <f>I5-I11</f>
        <v>37.276124999999965</v>
      </c>
      <c r="J13" s="7">
        <f>J5-J11</f>
        <v>36.915327999999946</v>
      </c>
      <c r="K13" s="7">
        <f t="shared" si="4"/>
        <v>36.819531000000069</v>
      </c>
      <c r="L13" s="7">
        <f t="shared" si="4"/>
        <v>37.510000000000019</v>
      </c>
    </row>
    <row r="14" spans="1:12" x14ac:dyDescent="0.25">
      <c r="A14" s="1" t="s">
        <v>13</v>
      </c>
      <c r="B14" s="1" t="s">
        <v>14</v>
      </c>
      <c r="C14" s="3">
        <f>(C13/(4*(C1-C7)*589.3))*1000</f>
        <v>1.5962002375700004</v>
      </c>
      <c r="D14" s="3">
        <f>(D13/(4*(D1-D7)*589.3))*1000</f>
        <v>1.6242480909553714</v>
      </c>
      <c r="E14" s="3">
        <f t="shared" ref="E14:L14" si="5">(E13/(4*(E1-E7)*589.3))*1000</f>
        <v>1.5914205413202096</v>
      </c>
      <c r="F14" s="3">
        <f t="shared" si="5"/>
        <v>1.5712659087052421</v>
      </c>
      <c r="G14" s="3">
        <f t="shared" si="5"/>
        <v>1.5744235109451892</v>
      </c>
      <c r="H14" s="3">
        <f t="shared" si="5"/>
        <v>1.5654960546410992</v>
      </c>
      <c r="I14" s="3">
        <f t="shared" si="5"/>
        <v>1.5813730273205482</v>
      </c>
      <c r="J14" s="3">
        <f t="shared" si="5"/>
        <v>1.5660668589852345</v>
      </c>
      <c r="K14" s="3">
        <f t="shared" si="5"/>
        <v>1.5620028423553398</v>
      </c>
      <c r="L14" s="3">
        <f t="shared" si="5"/>
        <v>1.5912947564907525</v>
      </c>
    </row>
    <row r="15" spans="1:12" x14ac:dyDescent="0.25">
      <c r="A15" s="1" t="s">
        <v>15</v>
      </c>
      <c r="B15" s="1" t="s">
        <v>14</v>
      </c>
      <c r="C15" s="3">
        <f>ABS(C14-C16)</f>
        <v>1.3821054641101727E-2</v>
      </c>
      <c r="D15" s="3">
        <f t="shared" ref="D15:L15" si="6">ABS(D14-D16)</f>
        <v>4.1869090955371391E-2</v>
      </c>
      <c r="E15" s="3">
        <f t="shared" si="6"/>
        <v>9.0415413202096229E-3</v>
      </c>
      <c r="F15" s="3">
        <f t="shared" si="6"/>
        <v>1.1113091294757904E-2</v>
      </c>
      <c r="G15" s="3">
        <f t="shared" si="6"/>
        <v>7.9554890548108048E-3</v>
      </c>
      <c r="H15" s="3">
        <f t="shared" si="6"/>
        <v>1.6882945358900781E-2</v>
      </c>
      <c r="I15" s="3">
        <f t="shared" si="6"/>
        <v>1.0059726794517942E-3</v>
      </c>
      <c r="J15" s="3">
        <f t="shared" si="6"/>
        <v>1.6312141014765524E-2</v>
      </c>
      <c r="K15" s="3">
        <f t="shared" si="6"/>
        <v>2.0376157644660164E-2</v>
      </c>
      <c r="L15" s="3">
        <f t="shared" si="6"/>
        <v>8.9157564907524911E-3</v>
      </c>
    </row>
    <row r="16" spans="1:12" x14ac:dyDescent="0.25">
      <c r="A16" t="s">
        <v>16</v>
      </c>
      <c r="B16" t="s">
        <v>14</v>
      </c>
      <c r="C16">
        <f>SUM(C14:L14)/10</f>
        <v>1.5823791829288987</v>
      </c>
      <c r="D16">
        <v>1.582379</v>
      </c>
      <c r="E16">
        <v>1.582379</v>
      </c>
      <c r="F16">
        <v>1.582379</v>
      </c>
      <c r="G16">
        <v>1.582379</v>
      </c>
      <c r="H16">
        <v>1.582379</v>
      </c>
      <c r="I16">
        <v>1.582379</v>
      </c>
      <c r="J16">
        <v>1.582379</v>
      </c>
      <c r="K16">
        <v>1.582379</v>
      </c>
      <c r="L16">
        <v>1.582379</v>
      </c>
    </row>
    <row r="17" spans="1:3" x14ac:dyDescent="0.25">
      <c r="A17" t="s">
        <v>17</v>
      </c>
      <c r="B17" t="s">
        <v>14</v>
      </c>
      <c r="C17">
        <f>SUM(C15:L15)/10</f>
        <v>1.472932404547822E-2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3B54-2F04-4E41-8372-3BAB6A527830}">
  <dimension ref="A1:L17"/>
  <sheetViews>
    <sheetView showFormulas="1" zoomScale="85" zoomScaleNormal="85" workbookViewId="0">
      <selection activeCell="A5" sqref="A5"/>
    </sheetView>
  </sheetViews>
  <sheetFormatPr defaultRowHeight="13.8" x14ac:dyDescent="0.25"/>
  <cols>
    <col min="1" max="1" width="12.88671875" customWidth="1"/>
    <col min="2" max="2" width="15.5546875" customWidth="1"/>
    <col min="3" max="3" width="8.77734375" customWidth="1"/>
    <col min="4" max="4" width="8.88671875" customWidth="1"/>
  </cols>
  <sheetData>
    <row r="1" spans="1:12" x14ac:dyDescent="0.25">
      <c r="A1" s="1" t="s">
        <v>0</v>
      </c>
      <c r="B1" s="1" t="s">
        <v>3</v>
      </c>
      <c r="C1" s="1">
        <v>24</v>
      </c>
      <c r="D1" s="1">
        <v>23</v>
      </c>
      <c r="E1" s="1">
        <v>22</v>
      </c>
      <c r="F1" s="1">
        <v>21</v>
      </c>
      <c r="G1" s="1">
        <v>20</v>
      </c>
      <c r="H1" s="1">
        <v>19</v>
      </c>
      <c r="I1" s="1">
        <v>18</v>
      </c>
      <c r="J1" s="1">
        <v>17</v>
      </c>
      <c r="K1" s="1">
        <v>16</v>
      </c>
      <c r="L1" s="1">
        <v>15</v>
      </c>
    </row>
    <row r="2" spans="1:12" x14ac:dyDescent="0.25">
      <c r="A2" s="1" t="s">
        <v>1</v>
      </c>
      <c r="B2" s="1" t="s">
        <v>4</v>
      </c>
      <c r="C2" s="10">
        <v>28.483000000000001</v>
      </c>
      <c r="D2" s="11">
        <v>28.43</v>
      </c>
      <c r="E2" s="2">
        <v>28.398</v>
      </c>
      <c r="F2" s="2">
        <v>28.33</v>
      </c>
      <c r="G2" s="2">
        <v>28.297999999999998</v>
      </c>
      <c r="H2" s="2">
        <v>28.172000000000001</v>
      </c>
      <c r="I2" s="2">
        <v>28.094999999999999</v>
      </c>
      <c r="J2" s="2">
        <v>28.001000000000001</v>
      </c>
      <c r="K2" s="2">
        <v>27.914999999999999</v>
      </c>
      <c r="L2" s="2">
        <v>27.824999999999999</v>
      </c>
    </row>
    <row r="3" spans="1:12" x14ac:dyDescent="0.25">
      <c r="A3" s="1"/>
      <c r="B3" s="1" t="s">
        <v>5</v>
      </c>
      <c r="C3" s="2">
        <v>21.321000000000002</v>
      </c>
      <c r="D3" s="2">
        <v>21.408000000000001</v>
      </c>
      <c r="E3" s="2">
        <v>21.472000000000001</v>
      </c>
      <c r="F3" s="2">
        <v>21.535</v>
      </c>
      <c r="G3" s="2">
        <v>21.6</v>
      </c>
      <c r="H3" s="2">
        <v>21.66</v>
      </c>
      <c r="I3" s="2">
        <v>21.751000000000001</v>
      </c>
      <c r="J3" s="2">
        <v>21.864999999999998</v>
      </c>
      <c r="K3" s="2">
        <v>21.934999999999999</v>
      </c>
      <c r="L3" s="2">
        <v>22.015000000000001</v>
      </c>
    </row>
    <row r="4" spans="1:12" x14ac:dyDescent="0.25">
      <c r="A4" s="1" t="s">
        <v>10</v>
      </c>
      <c r="B4" s="1" t="s">
        <v>6</v>
      </c>
      <c r="C4" s="2">
        <f>C2-C3</f>
        <v>7.161999999999999</v>
      </c>
      <c r="D4" s="2">
        <f>D2-D3</f>
        <v>7.0219999999999985</v>
      </c>
      <c r="E4" s="2">
        <f t="shared" ref="E4:L4" si="0">E2-E3</f>
        <v>6.9259999999999984</v>
      </c>
      <c r="F4" s="2">
        <f t="shared" si="0"/>
        <v>6.7949999999999982</v>
      </c>
      <c r="G4" s="2">
        <f t="shared" si="0"/>
        <v>6.6979999999999968</v>
      </c>
      <c r="H4" s="2">
        <f t="shared" si="0"/>
        <v>6.5120000000000005</v>
      </c>
      <c r="I4" s="2">
        <f t="shared" si="0"/>
        <v>6.3439999999999976</v>
      </c>
      <c r="J4" s="2">
        <f t="shared" si="0"/>
        <v>6.1360000000000028</v>
      </c>
      <c r="K4" s="2">
        <f t="shared" si="0"/>
        <v>5.98</v>
      </c>
      <c r="L4" s="2">
        <f t="shared" si="0"/>
        <v>5.8099999999999987</v>
      </c>
    </row>
    <row r="5" spans="1:12" x14ac:dyDescent="0.25">
      <c r="A5" s="4" t="s">
        <v>2</v>
      </c>
      <c r="B5" s="4" t="s">
        <v>7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25">
      <c r="A7" s="6" t="s">
        <v>0</v>
      </c>
      <c r="B7" s="6" t="s">
        <v>8</v>
      </c>
      <c r="C7" s="6">
        <v>14</v>
      </c>
      <c r="D7" s="6">
        <v>13</v>
      </c>
      <c r="E7" s="6">
        <v>12</v>
      </c>
      <c r="F7" s="6">
        <v>11</v>
      </c>
      <c r="G7" s="6">
        <v>10</v>
      </c>
      <c r="H7" s="6">
        <v>9</v>
      </c>
      <c r="I7" s="6">
        <v>8</v>
      </c>
      <c r="J7" s="6">
        <v>7</v>
      </c>
      <c r="K7" s="6">
        <v>6</v>
      </c>
      <c r="L7" s="6">
        <v>5</v>
      </c>
    </row>
    <row r="8" spans="1:12" x14ac:dyDescent="0.25">
      <c r="A8" s="1" t="s">
        <v>1</v>
      </c>
      <c r="B8" s="1" t="s">
        <v>4</v>
      </c>
      <c r="C8" s="2">
        <v>27.725000000000001</v>
      </c>
      <c r="D8" s="2">
        <v>27.625</v>
      </c>
      <c r="E8" s="2">
        <v>27.535</v>
      </c>
      <c r="F8" s="2">
        <v>27.454999999999998</v>
      </c>
      <c r="G8" s="2">
        <v>27.35</v>
      </c>
      <c r="H8" s="2">
        <v>27.25</v>
      </c>
      <c r="I8" s="2">
        <v>27.145</v>
      </c>
      <c r="J8" s="2">
        <v>27.018000000000001</v>
      </c>
      <c r="K8" s="2">
        <v>26.89</v>
      </c>
      <c r="L8" s="2">
        <v>26.725000000000001</v>
      </c>
    </row>
    <row r="9" spans="1:12" x14ac:dyDescent="0.25">
      <c r="A9" s="1"/>
      <c r="B9" s="1" t="s">
        <v>5</v>
      </c>
      <c r="C9" s="2">
        <v>22.12</v>
      </c>
      <c r="D9" s="2">
        <v>22.22</v>
      </c>
      <c r="E9" s="2">
        <v>22.324999999999999</v>
      </c>
      <c r="F9" s="2">
        <v>22.425000000000001</v>
      </c>
      <c r="G9" s="2">
        <v>22.515000000000001</v>
      </c>
      <c r="H9" s="2">
        <v>22.605</v>
      </c>
      <c r="I9" s="2">
        <v>22.725000000000001</v>
      </c>
      <c r="J9" s="2">
        <v>22.864999999999998</v>
      </c>
      <c r="K9" s="2">
        <v>23.004999999999999</v>
      </c>
      <c r="L9" s="2">
        <v>23.135000000000002</v>
      </c>
    </row>
    <row r="10" spans="1:12" x14ac:dyDescent="0.25">
      <c r="A10" s="1" t="s">
        <v>9</v>
      </c>
      <c r="B10" s="1" t="s">
        <v>6</v>
      </c>
      <c r="C10" s="2">
        <f>C8-D11</f>
        <v>27.725000000000001</v>
      </c>
      <c r="D10" s="2">
        <f t="shared" ref="D10:L10" si="1">D8-E11</f>
        <v>27.625</v>
      </c>
      <c r="E10" s="2">
        <f t="shared" si="1"/>
        <v>27.535</v>
      </c>
      <c r="F10" s="2">
        <f t="shared" si="1"/>
        <v>27.454999999999998</v>
      </c>
      <c r="G10" s="2">
        <f t="shared" si="1"/>
        <v>27.35</v>
      </c>
      <c r="H10" s="2">
        <f t="shared" si="1"/>
        <v>27.25</v>
      </c>
      <c r="I10" s="2">
        <f t="shared" si="1"/>
        <v>27.145</v>
      </c>
      <c r="J10" s="2">
        <f t="shared" si="1"/>
        <v>27.018000000000001</v>
      </c>
      <c r="K10" s="2">
        <f t="shared" si="1"/>
        <v>26.89</v>
      </c>
      <c r="L10" s="2">
        <f t="shared" si="1"/>
        <v>26.725000000000001</v>
      </c>
    </row>
    <row r="11" spans="1:12" x14ac:dyDescent="0.25">
      <c r="A11" s="4" t="s">
        <v>12</v>
      </c>
      <c r="B11" s="4" t="s">
        <v>7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5">
      <c r="A12" s="8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25">
      <c r="A13" s="6" t="s">
        <v>11</v>
      </c>
      <c r="B13" s="6" t="s">
        <v>7</v>
      </c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25">
      <c r="A14" s="1" t="s">
        <v>13</v>
      </c>
      <c r="B14" s="1" t="s"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1" t="s">
        <v>15</v>
      </c>
      <c r="B15" s="1" t="s">
        <v>14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t="s">
        <v>16</v>
      </c>
      <c r="B16" t="s">
        <v>14</v>
      </c>
    </row>
    <row r="17" spans="1:2" x14ac:dyDescent="0.25">
      <c r="A17" t="s">
        <v>17</v>
      </c>
      <c r="B17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A89F-E8B5-4D51-B5E2-E4D686D0D1DC}">
  <dimension ref="A1:W15"/>
  <sheetViews>
    <sheetView tabSelected="1" zoomScale="85" zoomScaleNormal="85" workbookViewId="0">
      <selection activeCell="C11" sqref="C11"/>
    </sheetView>
  </sheetViews>
  <sheetFormatPr defaultRowHeight="13.8" x14ac:dyDescent="0.25"/>
  <cols>
    <col min="1" max="1" width="10" customWidth="1"/>
    <col min="2" max="2" width="15.44140625" customWidth="1"/>
    <col min="3" max="3" width="8.5546875" customWidth="1"/>
    <col min="4" max="11" width="10.44140625" bestFit="1" customWidth="1"/>
    <col min="12" max="13" width="11.21875" bestFit="1" customWidth="1"/>
    <col min="14" max="14" width="13.6640625" bestFit="1" customWidth="1"/>
    <col min="15" max="15" width="11.21875" bestFit="1" customWidth="1"/>
    <col min="16" max="21" width="10.44140625" bestFit="1" customWidth="1"/>
  </cols>
  <sheetData>
    <row r="1" spans="1:23" x14ac:dyDescent="0.25">
      <c r="A1" t="s">
        <v>0</v>
      </c>
      <c r="B1" s="1">
        <v>24</v>
      </c>
      <c r="C1" s="1">
        <v>23</v>
      </c>
      <c r="D1" s="1">
        <v>22</v>
      </c>
      <c r="E1" s="1">
        <v>21</v>
      </c>
      <c r="F1" s="1">
        <v>20</v>
      </c>
      <c r="G1" s="1">
        <v>19</v>
      </c>
      <c r="H1" s="1">
        <v>18</v>
      </c>
      <c r="I1" s="1">
        <v>17</v>
      </c>
      <c r="J1" s="1">
        <v>16</v>
      </c>
      <c r="K1" s="1">
        <v>15</v>
      </c>
      <c r="L1" s="6">
        <v>14</v>
      </c>
      <c r="M1" s="6">
        <v>13</v>
      </c>
      <c r="N1" s="6">
        <v>12</v>
      </c>
      <c r="O1" s="6">
        <v>11</v>
      </c>
      <c r="P1" s="6">
        <v>10</v>
      </c>
      <c r="Q1" s="6">
        <v>9</v>
      </c>
      <c r="R1" s="6">
        <v>8</v>
      </c>
      <c r="S1" s="6">
        <v>7</v>
      </c>
      <c r="T1" s="6">
        <v>6</v>
      </c>
      <c r="U1" s="6">
        <v>5</v>
      </c>
    </row>
    <row r="2" spans="1:23" x14ac:dyDescent="0.25">
      <c r="A2" t="s">
        <v>1</v>
      </c>
      <c r="B2" s="2">
        <v>28.483000000000001</v>
      </c>
      <c r="C2" s="2">
        <v>28.43</v>
      </c>
      <c r="D2" s="2">
        <v>28.398</v>
      </c>
      <c r="E2" s="2">
        <v>28.33</v>
      </c>
      <c r="F2" s="2">
        <v>28.297999999999998</v>
      </c>
      <c r="G2" s="2">
        <v>28.172000000000001</v>
      </c>
      <c r="H2" s="2">
        <v>28.094999999999999</v>
      </c>
      <c r="I2" s="2">
        <v>28.001000000000001</v>
      </c>
      <c r="J2" s="2">
        <v>27.914999999999999</v>
      </c>
      <c r="K2" s="2">
        <v>27.824999999999999</v>
      </c>
      <c r="L2" s="2">
        <v>27.725000000000001</v>
      </c>
      <c r="M2" s="2">
        <v>27.625</v>
      </c>
      <c r="N2" s="2">
        <v>27.535</v>
      </c>
      <c r="O2" s="2">
        <v>27.454999999999998</v>
      </c>
      <c r="P2" s="2">
        <v>27.35</v>
      </c>
      <c r="Q2" s="2">
        <v>27.25</v>
      </c>
      <c r="R2" s="2">
        <v>27.145</v>
      </c>
      <c r="S2" s="2">
        <v>27.018000000000001</v>
      </c>
      <c r="T2" s="2">
        <v>26.89</v>
      </c>
      <c r="U2" s="2">
        <v>26.725000000000001</v>
      </c>
    </row>
    <row r="3" spans="1:23" x14ac:dyDescent="0.25">
      <c r="B3" s="2">
        <v>21.321000000000002</v>
      </c>
      <c r="C3" s="2">
        <v>21.408000000000001</v>
      </c>
      <c r="D3" s="2">
        <v>21.472000000000001</v>
      </c>
      <c r="E3" s="2">
        <v>21.535</v>
      </c>
      <c r="F3" s="2">
        <v>21.6</v>
      </c>
      <c r="G3" s="2">
        <v>21.66</v>
      </c>
      <c r="H3" s="2">
        <v>21.751000000000001</v>
      </c>
      <c r="I3" s="2">
        <v>21.864999999999998</v>
      </c>
      <c r="J3" s="2">
        <v>21.934999999999999</v>
      </c>
      <c r="K3" s="2">
        <v>22.015000000000001</v>
      </c>
      <c r="L3" s="2">
        <v>22.12</v>
      </c>
      <c r="M3" s="2">
        <v>22.22</v>
      </c>
      <c r="N3" s="2">
        <v>22.324999999999999</v>
      </c>
      <c r="O3" s="2">
        <v>22.425000000000001</v>
      </c>
      <c r="P3" s="2">
        <v>22.515000000000001</v>
      </c>
      <c r="Q3" s="2">
        <v>22.605</v>
      </c>
      <c r="R3" s="2">
        <v>22.725000000000001</v>
      </c>
      <c r="S3" s="2">
        <v>22.864999999999998</v>
      </c>
      <c r="T3" s="2">
        <v>23.004999999999999</v>
      </c>
      <c r="U3" s="2">
        <v>23.135000000000002</v>
      </c>
    </row>
    <row r="4" spans="1:23" x14ac:dyDescent="0.25">
      <c r="A4" t="s">
        <v>20</v>
      </c>
      <c r="B4" s="2">
        <f t="shared" ref="B4:U4" si="0">B2-B3</f>
        <v>7.161999999999999</v>
      </c>
      <c r="C4" s="2">
        <f t="shared" si="0"/>
        <v>7.0219999999999985</v>
      </c>
      <c r="D4" s="2">
        <f t="shared" si="0"/>
        <v>6.9259999999999984</v>
      </c>
      <c r="E4" s="2">
        <f t="shared" si="0"/>
        <v>6.7949999999999982</v>
      </c>
      <c r="F4" s="2">
        <f t="shared" si="0"/>
        <v>6.6979999999999968</v>
      </c>
      <c r="G4" s="2">
        <f t="shared" si="0"/>
        <v>6.5120000000000005</v>
      </c>
      <c r="H4" s="2">
        <f t="shared" si="0"/>
        <v>6.3439999999999976</v>
      </c>
      <c r="I4" s="2">
        <f t="shared" si="0"/>
        <v>6.1360000000000028</v>
      </c>
      <c r="J4" s="2">
        <f t="shared" si="0"/>
        <v>5.98</v>
      </c>
      <c r="K4" s="2">
        <f t="shared" si="0"/>
        <v>5.8099999999999987</v>
      </c>
      <c r="L4" s="2">
        <f t="shared" si="0"/>
        <v>5.6050000000000004</v>
      </c>
      <c r="M4" s="2">
        <f t="shared" si="0"/>
        <v>5.4050000000000011</v>
      </c>
      <c r="N4" s="2">
        <f t="shared" si="0"/>
        <v>5.2100000000000009</v>
      </c>
      <c r="O4" s="2">
        <f t="shared" si="0"/>
        <v>5.0299999999999976</v>
      </c>
      <c r="P4" s="2">
        <f t="shared" si="0"/>
        <v>4.8350000000000009</v>
      </c>
      <c r="Q4" s="2">
        <f t="shared" si="0"/>
        <v>4.6449999999999996</v>
      </c>
      <c r="R4" s="2">
        <f t="shared" si="0"/>
        <v>4.4199999999999982</v>
      </c>
      <c r="S4" s="2">
        <f t="shared" si="0"/>
        <v>4.1530000000000022</v>
      </c>
      <c r="T4" s="2">
        <f t="shared" si="0"/>
        <v>3.8850000000000016</v>
      </c>
      <c r="U4" s="2">
        <f t="shared" si="0"/>
        <v>3.59</v>
      </c>
      <c r="V4" s="12"/>
    </row>
    <row r="5" spans="1:23" x14ac:dyDescent="0.25">
      <c r="A5" t="s">
        <v>18</v>
      </c>
      <c r="B5" s="2">
        <f t="shared" ref="B5:K5" si="1">B4*B4</f>
        <v>51.294243999999985</v>
      </c>
      <c r="C5" s="2">
        <f t="shared" si="1"/>
        <v>49.308483999999979</v>
      </c>
      <c r="D5" s="2">
        <f t="shared" si="1"/>
        <v>47.969475999999979</v>
      </c>
      <c r="E5" s="2">
        <f t="shared" si="1"/>
        <v>46.172024999999977</v>
      </c>
      <c r="F5" s="2">
        <f t="shared" si="1"/>
        <v>44.863203999999961</v>
      </c>
      <c r="G5" s="2">
        <f t="shared" si="1"/>
        <v>42.406144000000005</v>
      </c>
      <c r="H5" s="2">
        <f t="shared" si="1"/>
        <v>40.246335999999971</v>
      </c>
      <c r="I5" s="2">
        <f t="shared" si="1"/>
        <v>37.650496000000032</v>
      </c>
      <c r="J5" s="2">
        <f t="shared" si="1"/>
        <v>35.760400000000004</v>
      </c>
      <c r="K5" s="2">
        <f t="shared" si="1"/>
        <v>33.756099999999982</v>
      </c>
      <c r="L5" s="2">
        <f t="shared" ref="L5:U5" si="2">L4*L4</f>
        <v>31.416025000000005</v>
      </c>
      <c r="M5" s="2">
        <f t="shared" si="2"/>
        <v>29.214025000000014</v>
      </c>
      <c r="N5" s="2">
        <f t="shared" si="2"/>
        <v>27.144100000000009</v>
      </c>
      <c r="O5" s="2">
        <f t="shared" si="2"/>
        <v>25.300899999999977</v>
      </c>
      <c r="P5" s="2">
        <f t="shared" si="2"/>
        <v>23.37722500000001</v>
      </c>
      <c r="Q5" s="2">
        <f t="shared" si="2"/>
        <v>21.576024999999998</v>
      </c>
      <c r="R5" s="2">
        <f t="shared" si="2"/>
        <v>19.536399999999983</v>
      </c>
      <c r="S5" s="2">
        <f t="shared" si="2"/>
        <v>17.247409000000019</v>
      </c>
      <c r="T5" s="2">
        <f t="shared" si="2"/>
        <v>15.093225000000013</v>
      </c>
      <c r="U5" s="2">
        <f t="shared" si="2"/>
        <v>12.8881</v>
      </c>
    </row>
    <row r="6" spans="1:23" x14ac:dyDescent="0.25">
      <c r="A6" t="s">
        <v>19</v>
      </c>
      <c r="B6" s="2">
        <f>B5-L5</f>
        <v>19.87821899999998</v>
      </c>
      <c r="C6" s="2">
        <f t="shared" ref="C6:U6" si="3">C5-M5</f>
        <v>20.094458999999965</v>
      </c>
      <c r="D6" s="2">
        <f t="shared" si="3"/>
        <v>20.82537599999997</v>
      </c>
      <c r="E6" s="2">
        <f t="shared" si="3"/>
        <v>20.871124999999999</v>
      </c>
      <c r="F6" s="2">
        <f t="shared" si="3"/>
        <v>21.485978999999951</v>
      </c>
      <c r="G6" s="2">
        <f t="shared" si="3"/>
        <v>20.830119000000007</v>
      </c>
      <c r="H6" s="2">
        <f t="shared" si="3"/>
        <v>20.709935999999988</v>
      </c>
      <c r="I6" s="2">
        <f t="shared" si="3"/>
        <v>20.403087000000014</v>
      </c>
      <c r="J6" s="2">
        <f t="shared" si="3"/>
        <v>20.667174999999993</v>
      </c>
      <c r="K6" s="2">
        <f t="shared" si="3"/>
        <v>20.867999999999981</v>
      </c>
      <c r="L6" s="2">
        <f t="shared" si="3"/>
        <v>31.416025000000005</v>
      </c>
      <c r="M6" s="2">
        <f t="shared" si="3"/>
        <v>29.214025000000014</v>
      </c>
      <c r="N6" s="2">
        <f t="shared" si="3"/>
        <v>27.144100000000009</v>
      </c>
      <c r="O6" s="2">
        <f t="shared" si="3"/>
        <v>25.300899999999977</v>
      </c>
      <c r="P6" s="2">
        <f t="shared" si="3"/>
        <v>23.37722500000001</v>
      </c>
      <c r="Q6" s="2">
        <f t="shared" si="3"/>
        <v>21.576024999999998</v>
      </c>
      <c r="R6" s="2">
        <f t="shared" si="3"/>
        <v>19.536399999999983</v>
      </c>
      <c r="S6" s="2">
        <f t="shared" si="3"/>
        <v>17.247409000000019</v>
      </c>
      <c r="T6" s="2">
        <f t="shared" si="3"/>
        <v>15.093225000000013</v>
      </c>
      <c r="U6" s="2">
        <f t="shared" si="3"/>
        <v>12.8881</v>
      </c>
    </row>
    <row r="7" spans="1:23" x14ac:dyDescent="0.25">
      <c r="A7" t="s">
        <v>21</v>
      </c>
      <c r="B7" s="13">
        <f>B6/(2.3572*40)</f>
        <v>0.21082448455794989</v>
      </c>
      <c r="C7" s="13">
        <f t="shared" ref="C7:K7" si="4">C6/2.3572</f>
        <v>8.5247153402341613</v>
      </c>
      <c r="D7" s="13">
        <f t="shared" si="4"/>
        <v>8.8347938231800303</v>
      </c>
      <c r="E7" s="13">
        <f t="shared" si="4"/>
        <v>8.8542020193449851</v>
      </c>
      <c r="F7" s="13">
        <f t="shared" si="4"/>
        <v>9.1150428474461016</v>
      </c>
      <c r="G7" s="13">
        <f t="shared" si="4"/>
        <v>8.836805956219246</v>
      </c>
      <c r="H7" s="13">
        <f t="shared" si="4"/>
        <v>8.7858204649584195</v>
      </c>
      <c r="I7" s="13">
        <f t="shared" si="4"/>
        <v>8.6556452570846822</v>
      </c>
      <c r="J7" s="13">
        <f t="shared" si="4"/>
        <v>8.7676798744272837</v>
      </c>
      <c r="K7" s="13">
        <f t="shared" si="4"/>
        <v>8.8528762939080181</v>
      </c>
      <c r="L7" s="13">
        <f>SUM(B7:K7)</f>
        <v>79.438406361360876</v>
      </c>
      <c r="M7" s="13">
        <f>L7/10</f>
        <v>7.9438406361360876</v>
      </c>
      <c r="N7" s="13"/>
      <c r="O7" s="13"/>
      <c r="P7" s="13"/>
      <c r="Q7" s="13"/>
      <c r="R7" s="13"/>
      <c r="S7" s="13"/>
      <c r="T7" s="13"/>
      <c r="U7" s="13"/>
      <c r="V7" s="13"/>
      <c r="W7">
        <f>V7/10</f>
        <v>0</v>
      </c>
    </row>
    <row r="8" spans="1:23" x14ac:dyDescent="0.25">
      <c r="A8" t="s">
        <v>13</v>
      </c>
      <c r="B8" s="13">
        <f>(B7)/10</f>
        <v>2.1082448455794989E-2</v>
      </c>
      <c r="C8" s="13">
        <f t="shared" ref="C8:K8" si="5">(C7-W8)/10</f>
        <v>0.85247153402341613</v>
      </c>
      <c r="D8" s="13">
        <f t="shared" si="5"/>
        <v>0.88347938231800305</v>
      </c>
      <c r="E8" s="13">
        <f t="shared" si="5"/>
        <v>0.88542020193449855</v>
      </c>
      <c r="F8" s="13">
        <f t="shared" si="5"/>
        <v>0.9115042847446102</v>
      </c>
      <c r="G8" s="13">
        <f t="shared" si="5"/>
        <v>0.88368059562192458</v>
      </c>
      <c r="H8" s="13">
        <f t="shared" si="5"/>
        <v>0.87858204649584193</v>
      </c>
      <c r="I8" s="13">
        <f t="shared" si="5"/>
        <v>0.8655645257084682</v>
      </c>
      <c r="J8" s="13">
        <f t="shared" si="5"/>
        <v>0.87676798744272832</v>
      </c>
      <c r="K8" s="13">
        <f t="shared" si="5"/>
        <v>0.88528762939080186</v>
      </c>
      <c r="L8" s="13">
        <f>SUM(B8:K8)</f>
        <v>7.9438406361360867</v>
      </c>
      <c r="M8" s="13">
        <f>L8/10</f>
        <v>0.79438406361360869</v>
      </c>
      <c r="N8" s="13"/>
      <c r="O8" s="13"/>
      <c r="P8" s="13"/>
      <c r="Q8" s="13"/>
      <c r="R8" s="13"/>
      <c r="S8" s="13"/>
      <c r="T8" s="13"/>
      <c r="U8" s="13"/>
      <c r="V8" s="13"/>
    </row>
    <row r="9" spans="1:23" x14ac:dyDescent="0.25">
      <c r="A9" t="s">
        <v>22</v>
      </c>
      <c r="B9" s="14">
        <f>0.877-B8</f>
        <v>0.85591755154420501</v>
      </c>
      <c r="C9" s="14">
        <f t="shared" ref="C9:K9" si="6">0.877-C8</f>
        <v>2.4528465976583869E-2</v>
      </c>
      <c r="D9" s="14">
        <f t="shared" si="6"/>
        <v>-6.4793823180030463E-3</v>
      </c>
      <c r="E9" s="14">
        <f t="shared" si="6"/>
        <v>-8.4202019344985501E-3</v>
      </c>
      <c r="F9" s="14">
        <f t="shared" si="6"/>
        <v>-3.4504284744610203E-2</v>
      </c>
      <c r="G9" s="14">
        <f t="shared" si="6"/>
        <v>-6.6805956219245788E-3</v>
      </c>
      <c r="H9" s="14">
        <f t="shared" si="6"/>
        <v>-1.5820464958419267E-3</v>
      </c>
      <c r="I9" s="14">
        <f t="shared" si="6"/>
        <v>1.14354742915318E-2</v>
      </c>
      <c r="J9" s="14">
        <f t="shared" si="6"/>
        <v>2.3201255727167691E-4</v>
      </c>
      <c r="K9" s="14">
        <f t="shared" si="6"/>
        <v>-8.2876293908018539E-3</v>
      </c>
      <c r="L9" s="14">
        <f>SUM(B9:K9)</f>
        <v>0.8261593638639122</v>
      </c>
      <c r="M9" s="15">
        <f>L9/90</f>
        <v>9.179548487376803E-3</v>
      </c>
      <c r="N9">
        <f>SQRT(M9)</f>
        <v>9.5809960272284861E-2</v>
      </c>
    </row>
    <row r="10" spans="1:23" x14ac:dyDescent="0.25">
      <c r="N10">
        <f>N9*N9+0.00298*0.00298</f>
        <v>9.1884288873768025E-3</v>
      </c>
    </row>
    <row r="11" spans="1:23" x14ac:dyDescent="0.25">
      <c r="A11">
        <v>40</v>
      </c>
      <c r="B11">
        <v>5.8930000000000003E-2</v>
      </c>
      <c r="C11">
        <f>A11*B11</f>
        <v>2.3572000000000002</v>
      </c>
      <c r="N11">
        <f>SQRT(N10)</f>
        <v>9.5856292893981676E-2</v>
      </c>
    </row>
    <row r="12" spans="1:23" x14ac:dyDescent="0.25">
      <c r="V12">
        <f>V8/90</f>
        <v>0</v>
      </c>
    </row>
    <row r="13" spans="1:23" x14ac:dyDescent="0.25">
      <c r="V13">
        <f>SQRT(V12)</f>
        <v>0</v>
      </c>
    </row>
    <row r="14" spans="1:23" x14ac:dyDescent="0.25">
      <c r="V14">
        <v>5.0000000000000001E-3</v>
      </c>
    </row>
    <row r="15" spans="1:23" x14ac:dyDescent="0.25">
      <c r="V15">
        <f>V14/SQRT(3)</f>
        <v>2.886751345948129E-3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stupid陈</dc:creator>
  <cp:lastModifiedBy>HP</cp:lastModifiedBy>
  <dcterms:created xsi:type="dcterms:W3CDTF">2021-05-30T05:50:25Z</dcterms:created>
  <dcterms:modified xsi:type="dcterms:W3CDTF">2023-04-16T15:11:14Z</dcterms:modified>
</cp:coreProperties>
</file>