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P\Desktop\几何光学\"/>
    </mc:Choice>
  </mc:AlternateContent>
  <xr:revisionPtr revIDLastSave="0" documentId="13_ncr:1_{62E9F624-B715-43EE-B50F-477D67E893D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" l="1"/>
  <c r="E10" i="3"/>
  <c r="E9" i="3"/>
  <c r="E8" i="3"/>
  <c r="E3" i="3"/>
  <c r="E4" i="3"/>
  <c r="E5" i="3"/>
  <c r="E6" i="3"/>
  <c r="E7" i="3"/>
  <c r="E2" i="3"/>
  <c r="D3" i="3"/>
  <c r="D4" i="3"/>
  <c r="D5" i="3"/>
  <c r="D6" i="3"/>
  <c r="D7" i="3"/>
  <c r="D2" i="3"/>
  <c r="J12" i="1"/>
  <c r="J11" i="1"/>
  <c r="J10" i="1"/>
  <c r="J9" i="1"/>
  <c r="J8" i="1"/>
  <c r="I8" i="1"/>
  <c r="J3" i="1"/>
  <c r="J4" i="1"/>
  <c r="J5" i="1"/>
  <c r="J6" i="1"/>
  <c r="J7" i="1"/>
  <c r="J2" i="1"/>
  <c r="C9" i="3"/>
  <c r="C8" i="3"/>
  <c r="I9" i="1"/>
  <c r="I3" i="1"/>
  <c r="I4" i="1"/>
  <c r="I5" i="1"/>
  <c r="I6" i="1"/>
  <c r="I7" i="1"/>
  <c r="I2" i="1"/>
  <c r="H9" i="1"/>
  <c r="H8" i="1"/>
  <c r="C3" i="3"/>
  <c r="C4" i="3"/>
  <c r="C5" i="3"/>
  <c r="C6" i="3"/>
  <c r="C7" i="3"/>
  <c r="C2" i="3"/>
  <c r="H3" i="1"/>
  <c r="H4" i="1"/>
  <c r="H5" i="1"/>
  <c r="H6" i="1"/>
  <c r="H7" i="1"/>
  <c r="H2" i="1"/>
  <c r="G3" i="1"/>
  <c r="G4" i="1"/>
  <c r="G5" i="1"/>
  <c r="G6" i="1"/>
  <c r="G7" i="1"/>
  <c r="G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<sst xmlns="http://schemas.openxmlformats.org/spreadsheetml/2006/main" count="13" uniqueCount="10">
  <si>
    <t>组别</t>
    <phoneticPr fontId="1" type="noConversion"/>
  </si>
  <si>
    <t>物屏</t>
    <phoneticPr fontId="1" type="noConversion"/>
  </si>
  <si>
    <t>d</t>
    <phoneticPr fontId="1" type="noConversion"/>
  </si>
  <si>
    <t>D</t>
    <phoneticPr fontId="1" type="noConversion"/>
  </si>
  <si>
    <t>像屏</t>
    <phoneticPr fontId="1" type="noConversion"/>
  </si>
  <si>
    <t>f</t>
    <phoneticPr fontId="1" type="noConversion"/>
  </si>
  <si>
    <t>a</t>
    <phoneticPr fontId="1" type="noConversion"/>
  </si>
  <si>
    <t>b</t>
    <phoneticPr fontId="1" type="noConversion"/>
  </si>
  <si>
    <t>fi-f</t>
    <phoneticPr fontId="1" type="noConversion"/>
  </si>
  <si>
    <t>fi-f平方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</si>
</sst>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90" formatCode="0.00000_ "/>
    <numFmt numFmtId="196" formatCode="0.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76" fontId="0" fillId="0" borderId="0" xfId="0" applyNumberFormat="1"/>
    <xf numFmtId="190" fontId="0" fillId="0" borderId="0" xfId="0" applyNumberFormat="1"/>
    <xf numFmtId="19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J1" sqref="J1"/>
    </sheetView>
  </sheetViews>
  <sheetFormatPr defaultRowHeight="13.8" x14ac:dyDescent="0.25"/>
  <cols>
    <col min="8" max="8" width="9.109375" bestFit="1" customWidth="1"/>
    <col min="9" max="9" width="8" customWidth="1"/>
    <col min="10" max="10" width="9.109375" bestFit="1" customWidth="1"/>
  </cols>
  <sheetData>
    <row r="1" spans="1:10" x14ac:dyDescent="0.25">
      <c r="A1" t="s">
        <v>0</v>
      </c>
      <c r="B1" t="s">
        <v>1</v>
      </c>
      <c r="C1">
        <v>1</v>
      </c>
      <c r="D1">
        <v>2</v>
      </c>
      <c r="E1" t="s">
        <v>2</v>
      </c>
      <c r="F1" t="s">
        <v>4</v>
      </c>
      <c r="G1" t="s">
        <v>3</v>
      </c>
      <c r="H1" t="s">
        <v>5</v>
      </c>
      <c r="I1" t="s">
        <v>8</v>
      </c>
      <c r="J1" t="s">
        <v>9</v>
      </c>
    </row>
    <row r="2" spans="1:10" x14ac:dyDescent="0.25">
      <c r="A2">
        <v>1</v>
      </c>
      <c r="B2">
        <v>10</v>
      </c>
      <c r="C2">
        <v>34.549999999999997</v>
      </c>
      <c r="D2">
        <v>50.39</v>
      </c>
      <c r="E2">
        <f>(D2-C2)</f>
        <v>15.840000000000003</v>
      </c>
      <c r="F2">
        <v>74.349999999999994</v>
      </c>
      <c r="G2">
        <f>(F2-B2)</f>
        <v>64.349999999999994</v>
      </c>
      <c r="H2" s="1">
        <f>(G2*G2-E2*E2)/(4*G2)</f>
        <v>15.112730769230769</v>
      </c>
      <c r="I2" s="2">
        <f>H2-15.1</f>
        <v>1.2730769230769212E-2</v>
      </c>
      <c r="J2">
        <f>I2*I2</f>
        <v>1.6207248520710011E-4</v>
      </c>
    </row>
    <row r="3" spans="1:10" x14ac:dyDescent="0.25">
      <c r="A3">
        <v>2</v>
      </c>
      <c r="B3">
        <v>10</v>
      </c>
      <c r="C3">
        <v>33.19</v>
      </c>
      <c r="D3">
        <v>53.69</v>
      </c>
      <c r="E3">
        <f t="shared" ref="E3:E7" si="0">(D3-C3)</f>
        <v>20.5</v>
      </c>
      <c r="F3">
        <v>76.66</v>
      </c>
      <c r="G3">
        <f t="shared" ref="G3:G7" si="1">(F3-B3)</f>
        <v>66.66</v>
      </c>
      <c r="H3" s="1">
        <f t="shared" ref="H3:H7" si="2">(G3*G3-E3*E3)/(4*G3)</f>
        <v>15.088904890489049</v>
      </c>
      <c r="I3" s="2">
        <f t="shared" ref="I3:I7" si="3">H3-15.1</f>
        <v>-1.1095109510950607E-2</v>
      </c>
      <c r="J3">
        <f t="shared" ref="J3:J7" si="4">I3*I3</f>
        <v>1.2310145505998663E-4</v>
      </c>
    </row>
    <row r="4" spans="1:10" x14ac:dyDescent="0.25">
      <c r="A4">
        <v>3</v>
      </c>
      <c r="B4">
        <v>10</v>
      </c>
      <c r="C4">
        <v>32.11</v>
      </c>
      <c r="D4">
        <v>56.88</v>
      </c>
      <c r="E4">
        <f t="shared" si="0"/>
        <v>24.770000000000003</v>
      </c>
      <c r="F4">
        <v>79.099999999999994</v>
      </c>
      <c r="G4">
        <f t="shared" si="1"/>
        <v>69.099999999999994</v>
      </c>
      <c r="H4" s="1">
        <f t="shared" si="2"/>
        <v>15.055199348769897</v>
      </c>
      <c r="I4" s="2">
        <f t="shared" si="3"/>
        <v>-4.4800651230103128E-2</v>
      </c>
      <c r="J4">
        <f t="shared" si="4"/>
        <v>2.0070983506413407E-3</v>
      </c>
    </row>
    <row r="5" spans="1:10" x14ac:dyDescent="0.25">
      <c r="A5">
        <v>4</v>
      </c>
      <c r="B5">
        <v>10</v>
      </c>
      <c r="C5">
        <v>31.23</v>
      </c>
      <c r="D5">
        <v>61.05</v>
      </c>
      <c r="E5">
        <f t="shared" si="0"/>
        <v>29.819999999999997</v>
      </c>
      <c r="F5">
        <v>82.52</v>
      </c>
      <c r="G5">
        <f t="shared" si="1"/>
        <v>72.52</v>
      </c>
      <c r="H5" s="1">
        <f t="shared" si="2"/>
        <v>15.064527027027026</v>
      </c>
      <c r="I5" s="2">
        <f t="shared" si="3"/>
        <v>-3.5472972972973693E-2</v>
      </c>
      <c r="J5">
        <f t="shared" si="4"/>
        <v>1.2583318115413221E-3</v>
      </c>
    </row>
    <row r="6" spans="1:10" x14ac:dyDescent="0.25">
      <c r="A6">
        <v>5</v>
      </c>
      <c r="B6">
        <v>10</v>
      </c>
      <c r="C6">
        <v>30.89</v>
      </c>
      <c r="D6">
        <v>63.67</v>
      </c>
      <c r="E6">
        <f t="shared" si="0"/>
        <v>32.78</v>
      </c>
      <c r="F6">
        <v>84.75</v>
      </c>
      <c r="G6">
        <f t="shared" si="1"/>
        <v>74.75</v>
      </c>
      <c r="H6" s="1">
        <f t="shared" si="2"/>
        <v>15.093759531772575</v>
      </c>
      <c r="I6" s="2">
        <f t="shared" si="3"/>
        <v>-6.2404682274248557E-3</v>
      </c>
      <c r="J6">
        <f t="shared" si="4"/>
        <v>3.8943443697499121E-5</v>
      </c>
    </row>
    <row r="7" spans="1:10" x14ac:dyDescent="0.25">
      <c r="A7">
        <v>6</v>
      </c>
      <c r="B7">
        <v>10</v>
      </c>
      <c r="C7">
        <v>30.15</v>
      </c>
      <c r="D7">
        <v>68.72</v>
      </c>
      <c r="E7">
        <f t="shared" si="0"/>
        <v>38.57</v>
      </c>
      <c r="F7">
        <v>89.5</v>
      </c>
      <c r="G7">
        <f t="shared" si="1"/>
        <v>79.5</v>
      </c>
      <c r="H7" s="1">
        <f t="shared" si="2"/>
        <v>15.196871383647798</v>
      </c>
      <c r="I7" s="2">
        <f t="shared" si="3"/>
        <v>9.6871383647798126E-2</v>
      </c>
      <c r="J7">
        <f t="shared" si="4"/>
        <v>9.3840649698388907E-3</v>
      </c>
    </row>
    <row r="8" spans="1:10" x14ac:dyDescent="0.25">
      <c r="H8" s="1">
        <f>SUM(H2:H7)</f>
        <v>90.611992950937122</v>
      </c>
      <c r="I8" s="2">
        <f>SUM(I2:I7)</f>
        <v>1.1992950937115054E-2</v>
      </c>
      <c r="J8">
        <f>SUM(J2:J7)</f>
        <v>1.2973612515986138E-2</v>
      </c>
    </row>
    <row r="9" spans="1:10" x14ac:dyDescent="0.25">
      <c r="H9" s="1">
        <f>H8/6</f>
        <v>15.101998825156187</v>
      </c>
      <c r="I9" s="3">
        <f>I8/30</f>
        <v>3.9976503123716846E-4</v>
      </c>
      <c r="J9">
        <f>J8/30</f>
        <v>4.3245375053287127E-4</v>
      </c>
    </row>
    <row r="10" spans="1:10" x14ac:dyDescent="0.25">
      <c r="J10">
        <f>SQRT(J9)</f>
        <v>2.0795522367396093E-2</v>
      </c>
    </row>
    <row r="11" spans="1:10" x14ac:dyDescent="0.25">
      <c r="J11">
        <f>J10*1.11</f>
        <v>2.3083029827809666E-2</v>
      </c>
    </row>
    <row r="12" spans="1:10" x14ac:dyDescent="0.25">
      <c r="J12">
        <f>J11/H9</f>
        <v>1.5284751439232705E-3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EA0A4-0144-4975-AD4F-5B4DCA2B82B9}">
  <dimension ref="A1:E11"/>
  <sheetViews>
    <sheetView tabSelected="1" workbookViewId="0">
      <selection activeCell="E12" sqref="E12"/>
    </sheetView>
  </sheetViews>
  <sheetFormatPr defaultRowHeight="13.8" x14ac:dyDescent="0.25"/>
  <cols>
    <col min="4" max="4" width="7.21875" customWidth="1"/>
  </cols>
  <sheetData>
    <row r="1" spans="1:5" x14ac:dyDescent="0.25">
      <c r="A1" t="s">
        <v>6</v>
      </c>
      <c r="B1" t="s">
        <v>7</v>
      </c>
      <c r="C1" t="s">
        <v>5</v>
      </c>
      <c r="D1" t="s">
        <v>8</v>
      </c>
      <c r="E1" t="s">
        <v>9</v>
      </c>
    </row>
    <row r="2" spans="1:5" x14ac:dyDescent="0.25">
      <c r="A2">
        <v>63.71</v>
      </c>
      <c r="B2">
        <v>58.8</v>
      </c>
      <c r="C2">
        <f>(A2-B2)</f>
        <v>4.9100000000000037</v>
      </c>
      <c r="D2" s="4">
        <f>C2-4.813333</f>
        <v>9.6667000000003611E-2</v>
      </c>
      <c r="E2">
        <f>D2*D2</f>
        <v>9.3445088890006973E-3</v>
      </c>
    </row>
    <row r="3" spans="1:5" x14ac:dyDescent="0.25">
      <c r="A3">
        <v>60.85</v>
      </c>
      <c r="B3">
        <v>56.03</v>
      </c>
      <c r="C3">
        <f t="shared" ref="C3:C7" si="0">(A3-B3)</f>
        <v>4.82</v>
      </c>
      <c r="D3" s="4">
        <f t="shared" ref="D3:D7" si="1">C3-4.813333</f>
        <v>6.6670000000002005E-3</v>
      </c>
      <c r="E3">
        <f t="shared" ref="E3:E7" si="2">D3*D3</f>
        <v>4.4448889000002674E-5</v>
      </c>
    </row>
    <row r="4" spans="1:5" x14ac:dyDescent="0.25">
      <c r="A4">
        <v>57.55</v>
      </c>
      <c r="B4">
        <v>52.85</v>
      </c>
      <c r="C4">
        <f t="shared" si="0"/>
        <v>4.6999999999999957</v>
      </c>
      <c r="D4" s="4">
        <f t="shared" si="1"/>
        <v>-0.11333300000000435</v>
      </c>
      <c r="E4">
        <f t="shared" si="2"/>
        <v>1.2844368889000986E-2</v>
      </c>
    </row>
    <row r="5" spans="1:5" x14ac:dyDescent="0.25">
      <c r="A5">
        <v>55.4</v>
      </c>
      <c r="B5">
        <v>50.52</v>
      </c>
      <c r="C5">
        <f t="shared" si="0"/>
        <v>4.8799999999999955</v>
      </c>
      <c r="D5" s="4">
        <f t="shared" si="1"/>
        <v>6.6666999999995369E-2</v>
      </c>
      <c r="E5">
        <f t="shared" si="2"/>
        <v>4.4444888889993827E-3</v>
      </c>
    </row>
    <row r="6" spans="1:5" x14ac:dyDescent="0.25">
      <c r="A6">
        <v>54</v>
      </c>
      <c r="B6">
        <v>49.02</v>
      </c>
      <c r="C6">
        <f t="shared" si="0"/>
        <v>4.9799999999999969</v>
      </c>
      <c r="D6" s="4">
        <f t="shared" si="1"/>
        <v>0.16666699999999679</v>
      </c>
      <c r="E6">
        <f t="shared" si="2"/>
        <v>2.7777888888998931E-2</v>
      </c>
    </row>
    <row r="7" spans="1:5" x14ac:dyDescent="0.25">
      <c r="A7">
        <v>50.2</v>
      </c>
      <c r="B7">
        <v>45.61</v>
      </c>
      <c r="C7">
        <f t="shared" si="0"/>
        <v>4.5900000000000034</v>
      </c>
      <c r="D7" s="4">
        <f t="shared" si="1"/>
        <v>-0.22333299999999667</v>
      </c>
      <c r="E7">
        <f t="shared" si="2"/>
        <v>4.9877628888998514E-2</v>
      </c>
    </row>
    <row r="8" spans="1:5" x14ac:dyDescent="0.25">
      <c r="C8">
        <f>SUM(C2:C7)</f>
        <v>28.879999999999995</v>
      </c>
      <c r="E8">
        <f>SUM(E2:E7)</f>
        <v>0.10433333333399852</v>
      </c>
    </row>
    <row r="9" spans="1:5" x14ac:dyDescent="0.25">
      <c r="C9">
        <f>C8/6</f>
        <v>4.8133333333333326</v>
      </c>
      <c r="E9">
        <f>E8/30</f>
        <v>3.4777777777999508E-3</v>
      </c>
    </row>
    <row r="10" spans="1:5" x14ac:dyDescent="0.25">
      <c r="E10">
        <f>SQRT(E9)</f>
        <v>5.8972686710035103E-2</v>
      </c>
    </row>
    <row r="11" spans="1:5" x14ac:dyDescent="0.25">
      <c r="E11">
        <f>E10/C9</f>
        <v>1.2251943222306464E-2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2023-04-23T14:41:09Z</dcterms:modified>
</cp:coreProperties>
</file>