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林子杰0218\Desktop\大学物理实验2\"/>
    </mc:Choice>
  </mc:AlternateContent>
  <xr:revisionPtr revIDLastSave="0" documentId="13_ncr:1_{D563F2ED-4E49-4665-9E76-FA7E2F105FA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" i="1" l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37" i="1"/>
  <c r="D36" i="1"/>
  <c r="I48" i="1"/>
  <c r="J36" i="1"/>
  <c r="B18" i="1"/>
  <c r="B19" i="1"/>
  <c r="B20" i="1"/>
  <c r="B21" i="1"/>
  <c r="B22" i="1"/>
  <c r="B23" i="1"/>
  <c r="J37" i="1" l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I37" i="1"/>
  <c r="I38" i="1"/>
  <c r="I39" i="1"/>
  <c r="I40" i="1"/>
  <c r="I41" i="1"/>
  <c r="I42" i="1"/>
  <c r="I43" i="1"/>
  <c r="I44" i="1"/>
  <c r="I45" i="1"/>
  <c r="I46" i="1"/>
  <c r="I47" i="1"/>
  <c r="I49" i="1"/>
  <c r="I50" i="1"/>
  <c r="I51" i="1"/>
  <c r="I52" i="1"/>
  <c r="I53" i="1"/>
  <c r="I54" i="1"/>
  <c r="I55" i="1"/>
  <c r="I56" i="1"/>
  <c r="I57" i="1"/>
  <c r="I58" i="1"/>
  <c r="I59" i="1"/>
  <c r="I36" i="1"/>
  <c r="H20" i="1"/>
  <c r="H23" i="1" l="1"/>
  <c r="H22" i="1"/>
  <c r="H21" i="1"/>
  <c r="H19" i="1"/>
  <c r="H18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<sst xmlns="http://schemas.openxmlformats.org/spreadsheetml/2006/main" count="32" uniqueCount="21">
  <si>
    <t>IM=0.5A</t>
  </si>
  <si>
    <t>磁场不变，输出电压和工作电流的关系</t>
  </si>
  <si>
    <t>Is(mA)</t>
  </si>
  <si>
    <t>∣UH(mV)∣</t>
  </si>
  <si>
    <t>s</t>
  </si>
  <si>
    <t>Is=3mA</t>
  </si>
  <si>
    <t>线圈励磁参数</t>
  </si>
  <si>
    <t>工作电流不变，输出电压和磁场强度的关系</t>
  </si>
  <si>
    <t>IM(A)</t>
  </si>
  <si>
    <t>IM=500mA</t>
  </si>
  <si>
    <t>霍尔灵敏度</t>
  </si>
  <si>
    <t>X距离(mm)</t>
  </si>
  <si>
    <t>V1(mV)</t>
    <phoneticPr fontId="2" type="noConversion"/>
  </si>
  <si>
    <t>V2(mV)</t>
    <phoneticPr fontId="2" type="noConversion"/>
  </si>
  <si>
    <t>V3(mV)</t>
    <phoneticPr fontId="2" type="noConversion"/>
  </si>
  <si>
    <t>V4(mV)</t>
    <phoneticPr fontId="2" type="noConversion"/>
  </si>
  <si>
    <t>KH=169</t>
    <phoneticPr fontId="2" type="noConversion"/>
  </si>
  <si>
    <t>K=3.78</t>
    <phoneticPr fontId="2" type="noConversion"/>
  </si>
  <si>
    <t>B(T)</t>
    <phoneticPr fontId="2" type="noConversion"/>
  </si>
  <si>
    <t>B(10^-3T)</t>
    <phoneticPr fontId="2" type="noConversion"/>
  </si>
  <si>
    <t>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</si>
</sst>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.5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霍尔器件输出电压和工作电流的关系</a:t>
            </a:r>
          </a:p>
        </c:rich>
      </c:tx>
      <c:layout>
        <c:manualLayout>
          <c:xMode val="edge"/>
          <c:yMode val="edge"/>
          <c:x val="0.163888888888889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磁场不变，输出电压和工作电流的关系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02413228064899"/>
                  <c:y val="-4.77440916686559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Sheet1!$C$7:$C$13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Sheet1!$H$7:$H$13</c:f>
              <c:numCache>
                <c:formatCode>General</c:formatCode>
                <c:ptCount val="7"/>
                <c:pt idx="0">
                  <c:v>2.7949999999999999</c:v>
                </c:pt>
                <c:pt idx="1">
                  <c:v>4.17</c:v>
                </c:pt>
                <c:pt idx="2">
                  <c:v>5.57</c:v>
                </c:pt>
                <c:pt idx="3">
                  <c:v>6.97</c:v>
                </c:pt>
                <c:pt idx="4">
                  <c:v>8.3550000000000004</c:v>
                </c:pt>
                <c:pt idx="5">
                  <c:v>9.7349999999999994</c:v>
                </c:pt>
                <c:pt idx="6">
                  <c:v>11.0375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05-44D9-812B-9C77B336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93295"/>
        <c:axId val="1552093711"/>
      </c:scatterChart>
      <c:valAx>
        <c:axId val="155209329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𝐼𝑠</a:t>
                </a:r>
                <a:r>
                  <a:rPr lang="zh-CN" altLang="en-US"/>
                  <a:t>工作电流</a:t>
                </a:r>
                <a:r>
                  <a:rPr lang="en-US" altLang="zh-CN"/>
                  <a:t>(mA)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093711"/>
        <c:crosses val="autoZero"/>
        <c:crossBetween val="midCat"/>
      </c:valAx>
      <c:valAx>
        <c:axId val="15520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𝑈𝐻</a:t>
                </a:r>
                <a:endParaRPr lang="en-US" altLang="zh-CN"/>
              </a:p>
              <a:p>
                <a:pPr>
                  <a:defRPr/>
                </a:pPr>
                <a:r>
                  <a:rPr lang="zh-CN" altLang="en-US"/>
                  <a:t>输出电压</a:t>
                </a:r>
                <a:r>
                  <a:rPr lang="en-US" altLang="zh-CN"/>
                  <a:t>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09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611111111111101"/>
          <c:y val="4.629629629629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霍尔器件磁感应强度和输出电压关系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157735900989903E-2"/>
                  <c:y val="0.20498315284960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Sheet1!$B$18:$B$23</c:f>
              <c:numCache>
                <c:formatCode>General</c:formatCode>
                <c:ptCount val="6"/>
                <c:pt idx="0">
                  <c:v>1.1339999999999999</c:v>
                </c:pt>
                <c:pt idx="1">
                  <c:v>1.512</c:v>
                </c:pt>
                <c:pt idx="2">
                  <c:v>1.89</c:v>
                </c:pt>
                <c:pt idx="3">
                  <c:v>2.2679999999999998</c:v>
                </c:pt>
                <c:pt idx="4">
                  <c:v>2.6459999999999999</c:v>
                </c:pt>
                <c:pt idx="5">
                  <c:v>3.024</c:v>
                </c:pt>
              </c:numCache>
            </c:numRef>
          </c:xVal>
          <c:yVal>
            <c:numRef>
              <c:f>Sheet1!$H$18:$H$23</c:f>
              <c:numCache>
                <c:formatCode>General</c:formatCode>
                <c:ptCount val="6"/>
                <c:pt idx="0">
                  <c:v>4.7949999999999999</c:v>
                </c:pt>
                <c:pt idx="1">
                  <c:v>6.3950000000000005</c:v>
                </c:pt>
                <c:pt idx="2">
                  <c:v>8.057500000000001</c:v>
                </c:pt>
                <c:pt idx="3">
                  <c:v>9.6675000000000004</c:v>
                </c:pt>
                <c:pt idx="4">
                  <c:v>11.270000000000001</c:v>
                </c:pt>
                <c:pt idx="5">
                  <c:v>12.862500000000001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4-42D6-A2DC-E4F7A6BA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126159"/>
        <c:axId val="1276366031"/>
      </c:scatterChart>
      <c:valAx>
        <c:axId val="1552126159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</a:t>
                </a:r>
                <a:r>
                  <a:rPr lang="zh-CN" altLang="en-US"/>
                  <a:t>磁感应强度</a:t>
                </a:r>
                <a:r>
                  <a:rPr lang="en-US" altLang="zh-CN"/>
                  <a:t>(</a:t>
                </a:r>
                <a:r>
                  <a:rPr lang="en-US" altLang="zh-CN" sz="1000" b="0" i="0" u="none" strike="noStrike" baseline="0">
                    <a:effectLst/>
                  </a:rPr>
                  <a:t>10^(−3)</a:t>
                </a:r>
                <a:r>
                  <a:rPr lang="en-US" altLang="zh-CN"/>
                  <a:t>T)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788915430515005"/>
              <c:y val="0.86933638443935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366031"/>
        <c:crosses val="autoZero"/>
        <c:crossBetween val="midCat"/>
      </c:valAx>
      <c:valAx>
        <c:axId val="127636603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UH</a:t>
                </a:r>
                <a:r>
                  <a:rPr lang="zh-CN" altLang="en-US"/>
                  <a:t>输出电压</a:t>
                </a:r>
                <a:r>
                  <a:rPr lang="en-US" altLang="zh-CN"/>
                  <a:t>(mV)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1261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螺线管磁场分布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Sheet1!$D$36:$D$62</c:f>
              <c:numCache>
                <c:formatCode>General</c:formatCode>
                <c:ptCount val="27"/>
                <c:pt idx="0">
                  <c:v>-11.5</c:v>
                </c:pt>
                <c:pt idx="1">
                  <c:v>-10.5</c:v>
                </c:pt>
                <c:pt idx="2">
                  <c:v>-9.5</c:v>
                </c:pt>
                <c:pt idx="3">
                  <c:v>-8.5</c:v>
                </c:pt>
                <c:pt idx="4">
                  <c:v>-7.5</c:v>
                </c:pt>
                <c:pt idx="5">
                  <c:v>-6.5</c:v>
                </c:pt>
                <c:pt idx="6">
                  <c:v>-5.5</c:v>
                </c:pt>
                <c:pt idx="7">
                  <c:v>-4.5</c:v>
                </c:pt>
                <c:pt idx="8">
                  <c:v>-3.5</c:v>
                </c:pt>
                <c:pt idx="9">
                  <c:v>-2.5</c:v>
                </c:pt>
                <c:pt idx="10">
                  <c:v>-1.5</c:v>
                </c:pt>
                <c:pt idx="11">
                  <c:v>-0.5</c:v>
                </c:pt>
                <c:pt idx="12">
                  <c:v>0.5</c:v>
                </c:pt>
                <c:pt idx="13">
                  <c:v>1.5</c:v>
                </c:pt>
                <c:pt idx="14">
                  <c:v>2.5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9.5</c:v>
                </c:pt>
                <c:pt idx="22">
                  <c:v>10.5</c:v>
                </c:pt>
                <c:pt idx="23">
                  <c:v>11.5</c:v>
                </c:pt>
              </c:numCache>
            </c:numRef>
          </c:xVal>
          <c:yVal>
            <c:numRef>
              <c:f>Sheet1!$J$36:$J$62</c:f>
              <c:numCache>
                <c:formatCode>General</c:formatCode>
                <c:ptCount val="27"/>
                <c:pt idx="0">
                  <c:v>6.7554240631163701E-4</c:v>
                </c:pt>
                <c:pt idx="1">
                  <c:v>1.2376725838264299E-3</c:v>
                </c:pt>
                <c:pt idx="2">
                  <c:v>2.2633136094674555E-3</c:v>
                </c:pt>
                <c:pt idx="3">
                  <c:v>3.5355029585798815E-3</c:v>
                </c:pt>
                <c:pt idx="4">
                  <c:v>4.4280078895463509E-3</c:v>
                </c:pt>
                <c:pt idx="5">
                  <c:v>4.8668639053254439E-3</c:v>
                </c:pt>
                <c:pt idx="6">
                  <c:v>5.0739644970414196E-3</c:v>
                </c:pt>
                <c:pt idx="7">
                  <c:v>5.2071005917159758E-3</c:v>
                </c:pt>
                <c:pt idx="8">
                  <c:v>5.276134122287968E-3</c:v>
                </c:pt>
                <c:pt idx="9">
                  <c:v>5.3155818540433922E-3</c:v>
                </c:pt>
                <c:pt idx="10">
                  <c:v>5.3402366863905329E-3</c:v>
                </c:pt>
                <c:pt idx="11">
                  <c:v>5.3451676528599602E-3</c:v>
                </c:pt>
                <c:pt idx="12">
                  <c:v>5.3451676528599602E-3</c:v>
                </c:pt>
                <c:pt idx="13">
                  <c:v>5.3353057199211048E-3</c:v>
                </c:pt>
                <c:pt idx="14">
                  <c:v>5.3155818540433922E-3</c:v>
                </c:pt>
                <c:pt idx="15">
                  <c:v>5.276134122287968E-3</c:v>
                </c:pt>
                <c:pt idx="16">
                  <c:v>5.2021696252465477E-3</c:v>
                </c:pt>
                <c:pt idx="17">
                  <c:v>5.0788954635108486E-3</c:v>
                </c:pt>
                <c:pt idx="18">
                  <c:v>4.8520710059171595E-3</c:v>
                </c:pt>
                <c:pt idx="19">
                  <c:v>4.4230769230769237E-3</c:v>
                </c:pt>
                <c:pt idx="20">
                  <c:v>3.5601577909270222E-3</c:v>
                </c:pt>
                <c:pt idx="21">
                  <c:v>2.2978303747534516E-3</c:v>
                </c:pt>
                <c:pt idx="22">
                  <c:v>1.2869822485207102E-3</c:v>
                </c:pt>
                <c:pt idx="23">
                  <c:v>7.1992110453648916E-4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7F-4315-9168-5E76CADD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02127"/>
        <c:axId val="1721901295"/>
      </c:scatterChart>
      <c:valAx>
        <c:axId val="172190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距离</a:t>
                </a:r>
                <a:r>
                  <a:rPr lang="en-US" altLang="zh-CN"/>
                  <a:t>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901295"/>
        <c:crosses val="autoZero"/>
        <c:crossBetween val="midCat"/>
      </c:valAx>
      <c:valAx>
        <c:axId val="1721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磁场强度</a:t>
                </a:r>
                <a:r>
                  <a:rPr lang="en-US" altLang="zh-CN"/>
                  <a:t>(T)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19021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螺线管磁场分布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Sheet1!$D$36:$D$59</c:f>
              <c:numCache>
                <c:formatCode>General</c:formatCode>
                <c:ptCount val="24"/>
                <c:pt idx="0">
                  <c:v>-11.5</c:v>
                </c:pt>
                <c:pt idx="1">
                  <c:v>-10.5</c:v>
                </c:pt>
                <c:pt idx="2">
                  <c:v>-9.5</c:v>
                </c:pt>
                <c:pt idx="3">
                  <c:v>-8.5</c:v>
                </c:pt>
                <c:pt idx="4">
                  <c:v>-7.5</c:v>
                </c:pt>
                <c:pt idx="5">
                  <c:v>-6.5</c:v>
                </c:pt>
                <c:pt idx="6">
                  <c:v>-5.5</c:v>
                </c:pt>
                <c:pt idx="7">
                  <c:v>-4.5</c:v>
                </c:pt>
                <c:pt idx="8">
                  <c:v>-3.5</c:v>
                </c:pt>
                <c:pt idx="9">
                  <c:v>-2.5</c:v>
                </c:pt>
                <c:pt idx="10">
                  <c:v>-1.5</c:v>
                </c:pt>
                <c:pt idx="11">
                  <c:v>-0.5</c:v>
                </c:pt>
                <c:pt idx="12">
                  <c:v>0.5</c:v>
                </c:pt>
                <c:pt idx="13">
                  <c:v>1.5</c:v>
                </c:pt>
                <c:pt idx="14">
                  <c:v>2.5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9.5</c:v>
                </c:pt>
                <c:pt idx="22">
                  <c:v>10.5</c:v>
                </c:pt>
                <c:pt idx="23">
                  <c:v>11.5</c:v>
                </c:pt>
              </c:numCache>
            </c:numRef>
          </c:xVal>
          <c:yVal>
            <c:numRef>
              <c:f>Sheet1!$J$36:$J$59</c:f>
              <c:numCache>
                <c:formatCode>General</c:formatCode>
                <c:ptCount val="24"/>
                <c:pt idx="0">
                  <c:v>6.7554240631163701E-4</c:v>
                </c:pt>
                <c:pt idx="1">
                  <c:v>1.2376725838264299E-3</c:v>
                </c:pt>
                <c:pt idx="2">
                  <c:v>2.2633136094674555E-3</c:v>
                </c:pt>
                <c:pt idx="3">
                  <c:v>3.5355029585798815E-3</c:v>
                </c:pt>
                <c:pt idx="4">
                  <c:v>4.4280078895463509E-3</c:v>
                </c:pt>
                <c:pt idx="5">
                  <c:v>4.8668639053254439E-3</c:v>
                </c:pt>
                <c:pt idx="6">
                  <c:v>5.0739644970414196E-3</c:v>
                </c:pt>
                <c:pt idx="7">
                  <c:v>5.2071005917159758E-3</c:v>
                </c:pt>
                <c:pt idx="8">
                  <c:v>5.276134122287968E-3</c:v>
                </c:pt>
                <c:pt idx="9">
                  <c:v>5.3155818540433922E-3</c:v>
                </c:pt>
                <c:pt idx="10">
                  <c:v>5.3402366863905329E-3</c:v>
                </c:pt>
                <c:pt idx="11">
                  <c:v>5.3451676528599602E-3</c:v>
                </c:pt>
                <c:pt idx="12">
                  <c:v>5.3451676528599602E-3</c:v>
                </c:pt>
                <c:pt idx="13">
                  <c:v>5.3353057199211048E-3</c:v>
                </c:pt>
                <c:pt idx="14">
                  <c:v>5.3155818540433922E-3</c:v>
                </c:pt>
                <c:pt idx="15">
                  <c:v>5.276134122287968E-3</c:v>
                </c:pt>
                <c:pt idx="16">
                  <c:v>5.2021696252465477E-3</c:v>
                </c:pt>
                <c:pt idx="17">
                  <c:v>5.0788954635108486E-3</c:v>
                </c:pt>
                <c:pt idx="18">
                  <c:v>4.8520710059171595E-3</c:v>
                </c:pt>
                <c:pt idx="19">
                  <c:v>4.4230769230769237E-3</c:v>
                </c:pt>
                <c:pt idx="20">
                  <c:v>3.5601577909270222E-3</c:v>
                </c:pt>
                <c:pt idx="21">
                  <c:v>2.2978303747534516E-3</c:v>
                </c:pt>
                <c:pt idx="22">
                  <c:v>1.2869822485207102E-3</c:v>
                </c:pt>
                <c:pt idx="23">
                  <c:v>7.1992110453648916E-4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59-45E4-BBE5-0BA6CB186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48143"/>
        <c:axId val="800053551"/>
      </c:scatterChart>
      <c:valAx>
        <c:axId val="8000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距离</a:t>
                </a:r>
                <a:r>
                  <a:rPr lang="en-US" altLang="zh-CN" sz="1000" b="0" i="0" u="none" strike="noStrike" baseline="0">
                    <a:effectLst/>
                  </a:rPr>
                  <a:t>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53551"/>
        <c:crosses val="autoZero"/>
        <c:crossBetween val="midCat"/>
      </c:valAx>
      <c:valAx>
        <c:axId val="8000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u="none" strike="noStrike" baseline="0">
                    <a:effectLst/>
                  </a:rPr>
                  <a:t>磁场强度</a:t>
                </a:r>
                <a:r>
                  <a:rPr lang="en-US" altLang="zh-CN" sz="1000" b="0" i="0" u="none" strike="noStrike" baseline="0">
                    <a:effectLst/>
                  </a:rPr>
                  <a:t>(10^-3T)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0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2</xdr:row>
      <xdr:rowOff>38100</xdr:rowOff>
    </xdr:from>
    <xdr:to>
      <xdr:col>15</xdr:col>
      <xdr:colOff>527050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18</xdr:row>
      <xdr:rowOff>53975</xdr:rowOff>
    </xdr:from>
    <xdr:to>
      <xdr:col>16</xdr:col>
      <xdr:colOff>114300</xdr:colOff>
      <xdr:row>33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629739</xdr:colOff>
      <xdr:row>39</xdr:row>
      <xdr:rowOff>134257</xdr:rowOff>
    </xdr:from>
    <xdr:to>
      <xdr:col>19</xdr:col>
      <xdr:colOff>387985</xdr:colOff>
      <xdr:row>55</xdr:row>
      <xdr:rowOff>33292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445407</xdr:colOff>
      <xdr:row>50</xdr:row>
      <xdr:rowOff>49893</xdr:rowOff>
    </xdr:from>
    <xdr:to>
      <xdr:col>13</xdr:col>
      <xdr:colOff>672193</xdr:colOff>
      <xdr:row>65</xdr:row>
      <xdr:rowOff>109764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345D0E-EFB3-4BC9-A027-CD75C8CD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59"/>
  <sheetViews>
    <sheetView tabSelected="1" topLeftCell="D52" zoomScaleNormal="100" workbookViewId="0">
      <selection activeCell="J49" sqref="J49"/>
    </sheetView>
  </sheetViews>
  <sheetFormatPr defaultColWidth="9" defaultRowHeight="14" x14ac:dyDescent="0.3"/>
  <cols>
    <col min="1" max="1" width="12.58203125" customWidth="1"/>
    <col min="2" max="2" width="11" customWidth="1"/>
    <col min="3" max="3" width="9.9140625" customWidth="1"/>
    <col min="4" max="4" width="10.4140625" customWidth="1"/>
    <col min="8" max="8" width="10.75" customWidth="1"/>
    <col min="9" max="9" width="10.08203125" customWidth="1"/>
  </cols>
  <sheetData>
    <row r="5" spans="1:11" x14ac:dyDescent="0.3">
      <c r="B5" t="s">
        <v>0</v>
      </c>
      <c r="C5" t="s">
        <v>1</v>
      </c>
    </row>
    <row r="6" spans="1:11" ht="14.5" thickBot="1" x14ac:dyDescent="0.35">
      <c r="C6" t="s">
        <v>2</v>
      </c>
      <c r="D6" s="7" t="s">
        <v>12</v>
      </c>
      <c r="E6" s="7" t="s">
        <v>13</v>
      </c>
      <c r="F6" s="7" t="s">
        <v>14</v>
      </c>
      <c r="G6" s="7" t="s">
        <v>15</v>
      </c>
      <c r="H6" s="1" t="s">
        <v>3</v>
      </c>
      <c r="K6" t="s">
        <v>4</v>
      </c>
    </row>
    <row r="7" spans="1:11" ht="14.5" thickBot="1" x14ac:dyDescent="0.35">
      <c r="C7" s="3">
        <v>1</v>
      </c>
      <c r="D7" s="4">
        <v>2.82</v>
      </c>
      <c r="E7" s="4">
        <v>-2.77</v>
      </c>
      <c r="F7" s="4">
        <v>2.74</v>
      </c>
      <c r="G7" s="4">
        <v>-2.85</v>
      </c>
      <c r="H7">
        <f>(D7-E7+F7-G7)/4</f>
        <v>2.7949999999999999</v>
      </c>
    </row>
    <row r="8" spans="1:11" ht="14.5" thickBot="1" x14ac:dyDescent="0.35">
      <c r="C8" s="5">
        <v>1.5</v>
      </c>
      <c r="D8" s="6">
        <v>4.22</v>
      </c>
      <c r="E8" s="6">
        <v>-4.12</v>
      </c>
      <c r="F8" s="6">
        <v>4.09</v>
      </c>
      <c r="G8" s="6">
        <v>-4.25</v>
      </c>
      <c r="H8">
        <f t="shared" ref="H8:H13" si="0">(D8-E8+F8-G8)/4</f>
        <v>4.17</v>
      </c>
    </row>
    <row r="9" spans="1:11" ht="14.5" thickBot="1" x14ac:dyDescent="0.35">
      <c r="C9" s="5">
        <v>2</v>
      </c>
      <c r="D9" s="6">
        <v>5.64</v>
      </c>
      <c r="E9" s="6">
        <v>-5.5</v>
      </c>
      <c r="F9" s="6">
        <v>5.47</v>
      </c>
      <c r="G9" s="6">
        <v>-5.67</v>
      </c>
      <c r="H9">
        <f t="shared" si="0"/>
        <v>5.57</v>
      </c>
    </row>
    <row r="10" spans="1:11" ht="14.5" thickBot="1" x14ac:dyDescent="0.35">
      <c r="C10" s="5">
        <v>2.5</v>
      </c>
      <c r="D10" s="6">
        <v>7.06</v>
      </c>
      <c r="E10" s="6">
        <v>-6.88</v>
      </c>
      <c r="F10" s="6">
        <v>6.85</v>
      </c>
      <c r="G10" s="6">
        <v>-7.09</v>
      </c>
      <c r="H10">
        <f t="shared" si="0"/>
        <v>6.97</v>
      </c>
    </row>
    <row r="11" spans="1:11" ht="14.5" thickBot="1" x14ac:dyDescent="0.35">
      <c r="C11" s="5">
        <v>3</v>
      </c>
      <c r="D11" s="6">
        <v>8.4700000000000006</v>
      </c>
      <c r="E11" s="6">
        <v>-8.24</v>
      </c>
      <c r="F11" s="6">
        <v>8.2100000000000009</v>
      </c>
      <c r="G11" s="6">
        <v>-8.5</v>
      </c>
      <c r="H11">
        <f t="shared" si="0"/>
        <v>8.3550000000000004</v>
      </c>
    </row>
    <row r="12" spans="1:11" ht="14.5" thickBot="1" x14ac:dyDescent="0.35">
      <c r="C12" s="5">
        <v>3.5</v>
      </c>
      <c r="D12" s="6">
        <v>9.86</v>
      </c>
      <c r="E12" s="6">
        <v>-9.9</v>
      </c>
      <c r="F12" s="6">
        <v>9.57</v>
      </c>
      <c r="G12" s="6">
        <v>-9.61</v>
      </c>
      <c r="H12">
        <f t="shared" si="0"/>
        <v>9.7349999999999994</v>
      </c>
    </row>
    <row r="13" spans="1:11" ht="14.5" thickBot="1" x14ac:dyDescent="0.35">
      <c r="C13" s="5">
        <v>4</v>
      </c>
      <c r="D13" s="6">
        <v>11.27</v>
      </c>
      <c r="E13" s="6">
        <v>-10.97</v>
      </c>
      <c r="F13" s="6">
        <v>10.94</v>
      </c>
      <c r="G13" s="6">
        <v>-10.97</v>
      </c>
      <c r="H13">
        <f t="shared" si="0"/>
        <v>11.0375</v>
      </c>
    </row>
    <row r="15" spans="1:11" x14ac:dyDescent="0.3">
      <c r="B15" t="s">
        <v>5</v>
      </c>
    </row>
    <row r="16" spans="1:11" x14ac:dyDescent="0.3">
      <c r="A16" t="s">
        <v>6</v>
      </c>
      <c r="B16" s="7" t="s">
        <v>17</v>
      </c>
      <c r="C16" t="s">
        <v>7</v>
      </c>
    </row>
    <row r="17" spans="2:8" ht="14.5" thickBot="1" x14ac:dyDescent="0.35">
      <c r="B17" s="7" t="s">
        <v>19</v>
      </c>
      <c r="C17" t="s">
        <v>8</v>
      </c>
      <c r="D17" s="7" t="s">
        <v>12</v>
      </c>
      <c r="E17" s="7" t="s">
        <v>13</v>
      </c>
      <c r="F17" s="7" t="s">
        <v>14</v>
      </c>
      <c r="G17" s="7" t="s">
        <v>15</v>
      </c>
      <c r="H17" s="1" t="s">
        <v>3</v>
      </c>
    </row>
    <row r="18" spans="2:8" ht="14.5" thickBot="1" x14ac:dyDescent="0.35">
      <c r="B18">
        <f>3.78*C18</f>
        <v>1.1339999999999999</v>
      </c>
      <c r="C18" s="3">
        <v>0.3</v>
      </c>
      <c r="D18" s="4">
        <v>4.93</v>
      </c>
      <c r="E18" s="4">
        <v>-4.68</v>
      </c>
      <c r="F18" s="4">
        <v>4.6399999999999997</v>
      </c>
      <c r="G18" s="4">
        <v>-4.93</v>
      </c>
      <c r="H18">
        <f>(D18-E18+F18-G18)/4</f>
        <v>4.7949999999999999</v>
      </c>
    </row>
    <row r="19" spans="2:8" ht="14.5" thickBot="1" x14ac:dyDescent="0.35">
      <c r="B19">
        <f t="shared" ref="B19:B23" si="1">3.78*C19</f>
        <v>1.512</v>
      </c>
      <c r="C19" s="5">
        <v>0.4</v>
      </c>
      <c r="D19" s="6">
        <v>6.51</v>
      </c>
      <c r="E19" s="6">
        <v>-6.29</v>
      </c>
      <c r="F19" s="6">
        <v>6.25</v>
      </c>
      <c r="G19" s="6">
        <v>-6.53</v>
      </c>
      <c r="H19">
        <f t="shared" ref="H19:H23" si="2">(D19-E19+F19-G19)/4</f>
        <v>6.3950000000000005</v>
      </c>
    </row>
    <row r="20" spans="2:8" ht="14.5" thickBot="1" x14ac:dyDescent="0.35">
      <c r="B20">
        <f t="shared" si="1"/>
        <v>1.89</v>
      </c>
      <c r="C20" s="5">
        <v>0.5</v>
      </c>
      <c r="D20" s="6">
        <v>8.1</v>
      </c>
      <c r="E20" s="6">
        <v>-8.14</v>
      </c>
      <c r="F20" s="6">
        <v>7.86</v>
      </c>
      <c r="G20" s="6">
        <v>-8.1300000000000008</v>
      </c>
      <c r="H20">
        <f t="shared" si="2"/>
        <v>8.057500000000001</v>
      </c>
    </row>
    <row r="21" spans="2:8" ht="14.5" thickBot="1" x14ac:dyDescent="0.35">
      <c r="B21">
        <f t="shared" si="1"/>
        <v>2.2679999999999998</v>
      </c>
      <c r="C21" s="5">
        <v>0.6</v>
      </c>
      <c r="D21" s="6">
        <v>9.7100000000000009</v>
      </c>
      <c r="E21" s="6">
        <v>-9.75</v>
      </c>
      <c r="F21" s="6">
        <v>9.4700000000000006</v>
      </c>
      <c r="G21" s="6">
        <v>-9.74</v>
      </c>
      <c r="H21">
        <f t="shared" si="2"/>
        <v>9.6675000000000004</v>
      </c>
    </row>
    <row r="22" spans="2:8" ht="14.5" thickBot="1" x14ac:dyDescent="0.35">
      <c r="B22">
        <f t="shared" si="1"/>
        <v>2.6459999999999999</v>
      </c>
      <c r="C22" s="5">
        <v>0.7</v>
      </c>
      <c r="D22" s="6">
        <v>11.31</v>
      </c>
      <c r="E22" s="6">
        <v>-11.35</v>
      </c>
      <c r="F22" s="6">
        <v>11.07</v>
      </c>
      <c r="G22" s="6">
        <v>-11.35</v>
      </c>
      <c r="H22">
        <f t="shared" si="2"/>
        <v>11.270000000000001</v>
      </c>
    </row>
    <row r="23" spans="2:8" ht="14.5" thickBot="1" x14ac:dyDescent="0.35">
      <c r="B23">
        <f t="shared" si="1"/>
        <v>3.024</v>
      </c>
      <c r="C23" s="5">
        <v>0.8</v>
      </c>
      <c r="D23" s="6">
        <v>12.91</v>
      </c>
      <c r="E23" s="6">
        <v>-12.94</v>
      </c>
      <c r="F23" s="6">
        <v>12.67</v>
      </c>
      <c r="G23" s="6">
        <v>-12.93</v>
      </c>
      <c r="H23">
        <f t="shared" si="2"/>
        <v>12.862500000000001</v>
      </c>
    </row>
    <row r="34" spans="2:10" x14ac:dyDescent="0.3">
      <c r="B34" t="s">
        <v>5</v>
      </c>
      <c r="C34" t="s">
        <v>9</v>
      </c>
    </row>
    <row r="35" spans="2:10" ht="14.5" thickBot="1" x14ac:dyDescent="0.35">
      <c r="B35" t="s">
        <v>10</v>
      </c>
      <c r="C35" s="7" t="s">
        <v>16</v>
      </c>
      <c r="D35" t="s">
        <v>11</v>
      </c>
      <c r="E35" s="7" t="s">
        <v>12</v>
      </c>
      <c r="F35" s="7" t="s">
        <v>13</v>
      </c>
      <c r="G35" s="7" t="s">
        <v>14</v>
      </c>
      <c r="H35" s="7" t="s">
        <v>15</v>
      </c>
      <c r="I35" s="2" t="s">
        <v>3</v>
      </c>
      <c r="J35" s="7" t="s">
        <v>18</v>
      </c>
    </row>
    <row r="36" spans="2:10" ht="14.5" thickBot="1" x14ac:dyDescent="0.35">
      <c r="D36" s="3">
        <f>0-11.5</f>
        <v>-11.5</v>
      </c>
      <c r="E36" s="4">
        <v>-1.39</v>
      </c>
      <c r="F36" s="4">
        <v>-2.0699999999999998</v>
      </c>
      <c r="G36" s="4">
        <v>-0.44</v>
      </c>
      <c r="H36" s="4">
        <v>0.25</v>
      </c>
      <c r="I36">
        <f>(E36-F36-G36+H36)/4</f>
        <v>0.34249999999999997</v>
      </c>
      <c r="J36">
        <f>I36/(169*3)</f>
        <v>6.7554240631163701E-4</v>
      </c>
    </row>
    <row r="37" spans="2:10" ht="14.5" thickBot="1" x14ac:dyDescent="0.35">
      <c r="D37" s="5">
        <f>D36+1</f>
        <v>-10.5</v>
      </c>
      <c r="E37" s="6">
        <v>-1.07</v>
      </c>
      <c r="F37" s="6">
        <v>-2.33</v>
      </c>
      <c r="G37" s="6">
        <v>-0.73</v>
      </c>
      <c r="H37" s="6">
        <v>0.52</v>
      </c>
      <c r="I37">
        <f t="shared" ref="I37:I59" si="3">(E37-F37-G37+H37)/4</f>
        <v>0.62749999999999995</v>
      </c>
      <c r="J37">
        <f t="shared" ref="J37:J59" si="4">I37/(169*3)</f>
        <v>1.2376725838264299E-3</v>
      </c>
    </row>
    <row r="38" spans="2:10" ht="14.5" thickBot="1" x14ac:dyDescent="0.35">
      <c r="D38" s="5">
        <f t="shared" ref="D38:D59" si="5">D37+1</f>
        <v>-9.5</v>
      </c>
      <c r="E38" s="6">
        <v>-0.55000000000000004</v>
      </c>
      <c r="F38" s="6">
        <v>-2.85</v>
      </c>
      <c r="G38" s="6">
        <v>-1.25</v>
      </c>
      <c r="H38" s="6">
        <v>1.04</v>
      </c>
      <c r="I38">
        <f t="shared" si="3"/>
        <v>1.1475</v>
      </c>
      <c r="J38">
        <f t="shared" si="4"/>
        <v>2.2633136094674555E-3</v>
      </c>
    </row>
    <row r="39" spans="2:10" ht="14.5" thickBot="1" x14ac:dyDescent="0.35">
      <c r="D39" s="5">
        <f t="shared" si="5"/>
        <v>-8.5</v>
      </c>
      <c r="E39" s="6">
        <v>0.09</v>
      </c>
      <c r="F39" s="6">
        <v>-3.49</v>
      </c>
      <c r="G39" s="6">
        <v>-1.92</v>
      </c>
      <c r="H39" s="6">
        <v>1.67</v>
      </c>
      <c r="I39">
        <f t="shared" si="3"/>
        <v>1.7925</v>
      </c>
      <c r="J39">
        <f t="shared" si="4"/>
        <v>3.5355029585798815E-3</v>
      </c>
    </row>
    <row r="40" spans="2:10" ht="14.5" thickBot="1" x14ac:dyDescent="0.35">
      <c r="B40" s="7" t="s">
        <v>20</v>
      </c>
      <c r="D40" s="5">
        <f t="shared" si="5"/>
        <v>-7.5</v>
      </c>
      <c r="E40" s="6">
        <v>0.55000000000000004</v>
      </c>
      <c r="F40" s="6">
        <v>-3.93</v>
      </c>
      <c r="G40" s="6">
        <v>-2.38</v>
      </c>
      <c r="H40" s="6">
        <v>2.12</v>
      </c>
      <c r="I40">
        <f t="shared" si="3"/>
        <v>2.2450000000000001</v>
      </c>
      <c r="J40">
        <f t="shared" si="4"/>
        <v>4.4280078895463509E-3</v>
      </c>
    </row>
    <row r="41" spans="2:10" ht="14.5" thickBot="1" x14ac:dyDescent="0.35">
      <c r="D41" s="5">
        <f t="shared" si="5"/>
        <v>-6.5</v>
      </c>
      <c r="E41" s="6">
        <v>0.78</v>
      </c>
      <c r="F41" s="6">
        <v>-4.17</v>
      </c>
      <c r="G41" s="6">
        <v>-2.58</v>
      </c>
      <c r="H41" s="6">
        <v>2.34</v>
      </c>
      <c r="I41">
        <f t="shared" si="3"/>
        <v>2.4675000000000002</v>
      </c>
      <c r="J41">
        <f t="shared" si="4"/>
        <v>4.8668639053254439E-3</v>
      </c>
    </row>
    <row r="42" spans="2:10" ht="14.5" thickBot="1" x14ac:dyDescent="0.35">
      <c r="D42" s="5">
        <f t="shared" si="5"/>
        <v>-5.5</v>
      </c>
      <c r="E42" s="6">
        <v>0.88</v>
      </c>
      <c r="F42" s="6">
        <v>-4.2699999999999996</v>
      </c>
      <c r="G42" s="6">
        <v>-2.69</v>
      </c>
      <c r="H42" s="6">
        <v>2.4500000000000002</v>
      </c>
      <c r="I42">
        <f t="shared" si="3"/>
        <v>2.5724999999999998</v>
      </c>
      <c r="J42">
        <f t="shared" si="4"/>
        <v>5.0739644970414196E-3</v>
      </c>
    </row>
    <row r="43" spans="2:10" ht="14.5" thickBot="1" x14ac:dyDescent="0.35">
      <c r="D43" s="5">
        <f t="shared" si="5"/>
        <v>-4.5</v>
      </c>
      <c r="E43" s="6">
        <v>0.95</v>
      </c>
      <c r="F43" s="6">
        <v>-4.33</v>
      </c>
      <c r="G43" s="6">
        <v>-2.76</v>
      </c>
      <c r="H43" s="6">
        <v>2.52</v>
      </c>
      <c r="I43">
        <f t="shared" si="3"/>
        <v>2.6399999999999997</v>
      </c>
      <c r="J43">
        <f t="shared" si="4"/>
        <v>5.2071005917159758E-3</v>
      </c>
    </row>
    <row r="44" spans="2:10" ht="14.5" thickBot="1" x14ac:dyDescent="0.35">
      <c r="D44" s="5">
        <f t="shared" si="5"/>
        <v>-3.5</v>
      </c>
      <c r="E44" s="6">
        <v>0.98</v>
      </c>
      <c r="F44" s="6">
        <v>-4.37</v>
      </c>
      <c r="G44" s="6">
        <v>-2.8</v>
      </c>
      <c r="H44" s="6">
        <v>2.5499999999999998</v>
      </c>
      <c r="I44">
        <f t="shared" si="3"/>
        <v>2.6749999999999998</v>
      </c>
      <c r="J44">
        <f t="shared" si="4"/>
        <v>5.276134122287968E-3</v>
      </c>
    </row>
    <row r="45" spans="2:10" ht="14.5" thickBot="1" x14ac:dyDescent="0.35">
      <c r="D45" s="5">
        <f t="shared" si="5"/>
        <v>-2.5</v>
      </c>
      <c r="E45" s="6">
        <v>1</v>
      </c>
      <c r="F45" s="6">
        <v>-4.3899999999999997</v>
      </c>
      <c r="G45" s="6">
        <v>-2.82</v>
      </c>
      <c r="H45" s="6">
        <v>2.57</v>
      </c>
      <c r="I45">
        <f t="shared" si="3"/>
        <v>2.6949999999999998</v>
      </c>
      <c r="J45">
        <f t="shared" si="4"/>
        <v>5.3155818540433922E-3</v>
      </c>
    </row>
    <row r="46" spans="2:10" ht="14.5" thickBot="1" x14ac:dyDescent="0.35">
      <c r="D46" s="5">
        <f t="shared" si="5"/>
        <v>-1.5</v>
      </c>
      <c r="E46" s="6">
        <v>1.02</v>
      </c>
      <c r="F46" s="6">
        <v>-4.4000000000000004</v>
      </c>
      <c r="G46" s="6">
        <v>-2.83</v>
      </c>
      <c r="H46" s="6">
        <v>2.58</v>
      </c>
      <c r="I46">
        <f t="shared" si="3"/>
        <v>2.7075</v>
      </c>
      <c r="J46">
        <f t="shared" si="4"/>
        <v>5.3402366863905329E-3</v>
      </c>
    </row>
    <row r="47" spans="2:10" ht="14.5" thickBot="1" x14ac:dyDescent="0.35">
      <c r="D47" s="5">
        <f t="shared" si="5"/>
        <v>-0.5</v>
      </c>
      <c r="E47" s="6">
        <v>1.02</v>
      </c>
      <c r="F47" s="6">
        <v>-4.4000000000000004</v>
      </c>
      <c r="G47" s="6">
        <v>-2.84</v>
      </c>
      <c r="H47" s="6">
        <v>2.58</v>
      </c>
      <c r="I47">
        <f t="shared" si="3"/>
        <v>2.71</v>
      </c>
      <c r="J47">
        <f t="shared" si="4"/>
        <v>5.3451676528599602E-3</v>
      </c>
    </row>
    <row r="48" spans="2:10" ht="14.5" thickBot="1" x14ac:dyDescent="0.35">
      <c r="D48" s="5">
        <f t="shared" si="5"/>
        <v>0.5</v>
      </c>
      <c r="E48" s="6">
        <v>1.02</v>
      </c>
      <c r="F48" s="6">
        <v>-4.4000000000000004</v>
      </c>
      <c r="G48" s="6">
        <v>-2.84</v>
      </c>
      <c r="H48" s="6">
        <v>2.58</v>
      </c>
      <c r="I48">
        <f>(E48-F48-G48+H48)/4</f>
        <v>2.71</v>
      </c>
      <c r="J48">
        <f t="shared" si="4"/>
        <v>5.3451676528599602E-3</v>
      </c>
    </row>
    <row r="49" spans="4:10" ht="14.5" thickBot="1" x14ac:dyDescent="0.35">
      <c r="D49" s="5">
        <f t="shared" si="5"/>
        <v>1.5</v>
      </c>
      <c r="E49" s="6">
        <v>1.01</v>
      </c>
      <c r="F49" s="6">
        <v>-4.4000000000000004</v>
      </c>
      <c r="G49" s="6">
        <v>-2.83</v>
      </c>
      <c r="H49" s="6">
        <v>2.58</v>
      </c>
      <c r="I49">
        <f t="shared" si="3"/>
        <v>2.7050000000000001</v>
      </c>
      <c r="J49">
        <f t="shared" si="4"/>
        <v>5.3353057199211048E-3</v>
      </c>
    </row>
    <row r="50" spans="4:10" ht="14.5" thickBot="1" x14ac:dyDescent="0.35">
      <c r="D50" s="5">
        <f t="shared" si="5"/>
        <v>2.5</v>
      </c>
      <c r="E50" s="6">
        <v>1</v>
      </c>
      <c r="F50" s="6">
        <v>-4.3899999999999997</v>
      </c>
      <c r="G50" s="6">
        <v>-2.82</v>
      </c>
      <c r="H50" s="6">
        <v>2.57</v>
      </c>
      <c r="I50">
        <f t="shared" si="3"/>
        <v>2.6949999999999998</v>
      </c>
      <c r="J50">
        <f t="shared" si="4"/>
        <v>5.3155818540433922E-3</v>
      </c>
    </row>
    <row r="51" spans="4:10" ht="14.5" thickBot="1" x14ac:dyDescent="0.35">
      <c r="D51" s="5">
        <f t="shared" si="5"/>
        <v>3.5</v>
      </c>
      <c r="E51" s="6">
        <v>0.98</v>
      </c>
      <c r="F51" s="6">
        <v>-4.37</v>
      </c>
      <c r="G51" s="6">
        <v>-2.8</v>
      </c>
      <c r="H51" s="6">
        <v>2.5499999999999998</v>
      </c>
      <c r="I51">
        <f t="shared" si="3"/>
        <v>2.6749999999999998</v>
      </c>
      <c r="J51">
        <f t="shared" si="4"/>
        <v>5.276134122287968E-3</v>
      </c>
    </row>
    <row r="52" spans="4:10" ht="14.5" thickBot="1" x14ac:dyDescent="0.35">
      <c r="D52" s="5">
        <f t="shared" si="5"/>
        <v>4.5</v>
      </c>
      <c r="E52" s="6">
        <v>0.94</v>
      </c>
      <c r="F52" s="6">
        <v>-4.33</v>
      </c>
      <c r="G52" s="6">
        <v>-2.77</v>
      </c>
      <c r="H52" s="6">
        <v>2.5099999999999998</v>
      </c>
      <c r="I52">
        <f t="shared" si="3"/>
        <v>2.6374999999999997</v>
      </c>
      <c r="J52">
        <f t="shared" si="4"/>
        <v>5.2021696252465477E-3</v>
      </c>
    </row>
    <row r="53" spans="4:10" ht="14.5" thickBot="1" x14ac:dyDescent="0.35">
      <c r="D53" s="5">
        <f t="shared" si="5"/>
        <v>5.5</v>
      </c>
      <c r="E53" s="6">
        <v>0.88</v>
      </c>
      <c r="F53" s="6">
        <v>-4.2699999999999996</v>
      </c>
      <c r="G53" s="6">
        <v>-2.7</v>
      </c>
      <c r="H53" s="6">
        <v>2.4500000000000002</v>
      </c>
      <c r="I53">
        <f t="shared" si="3"/>
        <v>2.5750000000000002</v>
      </c>
      <c r="J53">
        <f t="shared" si="4"/>
        <v>5.0788954635108486E-3</v>
      </c>
    </row>
    <row r="54" spans="4:10" ht="14.5" thickBot="1" x14ac:dyDescent="0.35">
      <c r="D54" s="5">
        <f t="shared" si="5"/>
        <v>6.5</v>
      </c>
      <c r="E54" s="6">
        <v>0.76</v>
      </c>
      <c r="F54" s="6">
        <v>-4.16</v>
      </c>
      <c r="G54" s="6">
        <v>-2.58</v>
      </c>
      <c r="H54" s="6">
        <v>2.34</v>
      </c>
      <c r="I54">
        <f t="shared" si="3"/>
        <v>2.46</v>
      </c>
      <c r="J54">
        <f t="shared" si="4"/>
        <v>4.8520710059171595E-3</v>
      </c>
    </row>
    <row r="55" spans="4:10" ht="14.5" thickBot="1" x14ac:dyDescent="0.35">
      <c r="D55" s="5">
        <f t="shared" si="5"/>
        <v>7.5</v>
      </c>
      <c r="E55" s="6">
        <v>0.55000000000000004</v>
      </c>
      <c r="F55" s="6">
        <v>-3.94</v>
      </c>
      <c r="G55" s="6">
        <v>-2.37</v>
      </c>
      <c r="H55" s="6">
        <v>2.11</v>
      </c>
      <c r="I55">
        <f t="shared" si="3"/>
        <v>2.2425000000000002</v>
      </c>
      <c r="J55">
        <f t="shared" si="4"/>
        <v>4.4230769230769237E-3</v>
      </c>
    </row>
    <row r="56" spans="4:10" ht="14.5" thickBot="1" x14ac:dyDescent="0.35">
      <c r="D56" s="5">
        <f t="shared" si="5"/>
        <v>8.5</v>
      </c>
      <c r="E56" s="6">
        <v>0.11</v>
      </c>
      <c r="F56" s="6">
        <v>-3.49</v>
      </c>
      <c r="G56" s="6">
        <v>-1.93</v>
      </c>
      <c r="H56" s="6">
        <v>1.69</v>
      </c>
      <c r="I56">
        <f t="shared" si="3"/>
        <v>1.8050000000000002</v>
      </c>
      <c r="J56">
        <f t="shared" si="4"/>
        <v>3.5601577909270222E-3</v>
      </c>
    </row>
    <row r="57" spans="4:10" ht="14.5" thickBot="1" x14ac:dyDescent="0.35">
      <c r="D57" s="5">
        <f t="shared" si="5"/>
        <v>9.5</v>
      </c>
      <c r="E57" s="6">
        <v>-0.53</v>
      </c>
      <c r="F57" s="6">
        <v>-2.87</v>
      </c>
      <c r="G57" s="6">
        <v>-1.29</v>
      </c>
      <c r="H57" s="6">
        <v>1.03</v>
      </c>
      <c r="I57">
        <f t="shared" si="3"/>
        <v>1.165</v>
      </c>
      <c r="J57">
        <f t="shared" si="4"/>
        <v>2.2978303747534516E-3</v>
      </c>
    </row>
    <row r="58" spans="4:10" ht="14.5" thickBot="1" x14ac:dyDescent="0.35">
      <c r="D58" s="5">
        <f t="shared" si="5"/>
        <v>10.5</v>
      </c>
      <c r="E58" s="6">
        <v>-1.04</v>
      </c>
      <c r="F58" s="6">
        <v>-2.35</v>
      </c>
      <c r="G58" s="6">
        <v>-0.76</v>
      </c>
      <c r="H58" s="6">
        <v>0.54</v>
      </c>
      <c r="I58">
        <f t="shared" si="3"/>
        <v>0.65250000000000008</v>
      </c>
      <c r="J58">
        <f t="shared" si="4"/>
        <v>1.2869822485207102E-3</v>
      </c>
    </row>
    <row r="59" spans="4:10" ht="14.5" thickBot="1" x14ac:dyDescent="0.35">
      <c r="D59" s="5">
        <f t="shared" si="5"/>
        <v>11.5</v>
      </c>
      <c r="E59" s="6">
        <v>-1.34</v>
      </c>
      <c r="F59" s="6">
        <v>-2.08</v>
      </c>
      <c r="G59" s="6">
        <v>-0.47</v>
      </c>
      <c r="H59" s="6">
        <v>0.25</v>
      </c>
      <c r="I59">
        <f t="shared" si="3"/>
        <v>0.36499999999999999</v>
      </c>
      <c r="J59">
        <f t="shared" si="4"/>
        <v>7.1992110453648916E-4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郑怡芝</dc:creator>
  <cp:lastModifiedBy>林子杰0218</cp:lastModifiedBy>
  <dcterms:created xsi:type="dcterms:W3CDTF">2020-12-07T14:21:00Z</dcterms:created>
  <dcterms:modified xsi:type="dcterms:W3CDTF">2020-12-25T04:52:53Z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