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<sst xmlns="http://schemas.openxmlformats.org/spreadsheetml/2006/main" count="5" uniqueCount="5">
  <si>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油滴序号</t>
  </si>
  <si>
    <t>（平均）tg （s）</t>
  </si>
  <si>
    <t>平均U（V）</t>
  </si>
  <si>
    <t>n。</t>
  </si>
  <si>
    <t>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</si>
</sst>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30480</xdr:colOff>
      <xdr:row>0</xdr:row>
      <xdr:rowOff>0</xdr:rowOff>
    </xdr:from>
    <xdr:to>
      <xdr:col>7</xdr:col>
      <xdr:colOff>553720</xdr:colOff>
      <xdr:row>1</xdr:row>
      <xdr:rowOff>12226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72300" y="0"/>
          <a:ext cx="523240" cy="194945"/>
        </a:xfrm>
        <a:prstGeom prst="rect">
          <a:avLst/>
        </a:prstGeom>
      </xdr:spPr>
    </xdr:pic>
    <xdr:clientData/>
  </xdr:twoCellAnchor>
  <xdr:twoCellAnchor editAs="oneCell">
    <xdr:from>
      <xdr:col>8</xdr:col>
      <xdr:colOff>182880</xdr:colOff>
      <xdr:row>0</xdr:row>
      <xdr:rowOff>10160</xdr:rowOff>
    </xdr:from>
    <xdr:to>
      <xdr:col>8</xdr:col>
      <xdr:colOff>764613</xdr:colOff>
      <xdr:row>1</xdr:row>
      <xdr:rowOff>36913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01000" y="10160"/>
          <a:ext cx="58166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756920</xdr:colOff>
      <xdr:row>0</xdr:row>
      <xdr:rowOff>10795</xdr:rowOff>
    </xdr:from>
    <xdr:to>
      <xdr:col>4</xdr:col>
      <xdr:colOff>1320875</xdr:colOff>
      <xdr:row>1</xdr:row>
      <xdr:rowOff>55476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559300" y="10795"/>
          <a:ext cx="563880" cy="22733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15241</xdr:colOff>
      <xdr:row>0</xdr:row>
      <xdr:rowOff>0</xdr:rowOff>
    </xdr:from>
    <xdr:to>
      <xdr:col>9</xdr:col>
      <xdr:colOff>594361</xdr:colOff>
      <xdr:row>1</xdr:row>
      <xdr:rowOff>27734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09660" y="0"/>
          <a:ext cx="579120" cy="210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topLeftCell="D1" workbookViewId="0">
      <selection activeCell="M9" sqref="M9"/>
    </sheetView>
  </sheetViews>
  <sheetFormatPr defaultColWidth="9" defaultRowHeight="14.4"/>
  <cols>
    <col min="2" max="2" width="18.2222222222222" customWidth="1"/>
    <col min="3" max="3" width="12.5555555555556" customWidth="1"/>
    <col min="4" max="4" width="15.6666666666667" customWidth="1"/>
    <col min="5" max="5" width="21.4444444444444" customWidth="1"/>
    <col min="6" max="6" width="12.8888888888889"/>
    <col min="7" max="7" width="11.4444444444444" customWidth="1"/>
    <col min="8" max="9" width="12.7777777777778" customWidth="1"/>
    <col min="10" max="10" width="12.8888888888889"/>
  </cols>
  <sheetData>
    <row r="1" spans="1:9">
      <c r="A1" s="1" t="s">
        <v>0</v>
      </c>
      <c r="B1" s="1" t="s">
        <v>1</v>
      </c>
      <c r="C1" s="1" t="s">
        <v>2</v>
      </c>
      <c r="D1" s="2"/>
      <c r="E1" s="1"/>
      <c r="F1" s="1" t="s">
        <v>3</v>
      </c>
      <c r="G1" s="1" t="s">
        <v>4</v>
      </c>
      <c r="H1" s="1"/>
      <c r="I1" s="1"/>
    </row>
    <row r="2" spans="1:10">
      <c r="A2" s="1">
        <v>1</v>
      </c>
      <c r="B2" s="3">
        <v>44</v>
      </c>
      <c r="C2" s="3">
        <v>9.67</v>
      </c>
      <c r="D2" s="2">
        <f>(B2*(1+0.02*SQRT(B2)))^3</f>
        <v>123783.41558676</v>
      </c>
      <c r="E2" s="4">
        <f>1.43*10^(-14)/C2/(SQRT(D2))*10^(19)</f>
        <v>42.0318332329705</v>
      </c>
      <c r="F2" s="4">
        <f>E2/1.6</f>
        <v>26.2698957706066</v>
      </c>
      <c r="G2" s="4">
        <f>INT(F2)</f>
        <v>26</v>
      </c>
      <c r="H2" s="4">
        <f>E2/G2</f>
        <v>1.61660897049887</v>
      </c>
      <c r="I2" s="9">
        <f>SUM(H2:H5)/4</f>
        <v>1.62649161541996</v>
      </c>
      <c r="J2" s="9">
        <f>SQRT(((H2-$I2)^2+(H3-$I2)^2+(H4-$I2)^2+(H5-$I2)^2)/12)</f>
        <v>0.0171465115734304</v>
      </c>
    </row>
    <row r="3" spans="1:10">
      <c r="A3" s="1">
        <v>2</v>
      </c>
      <c r="B3" s="3">
        <v>164</v>
      </c>
      <c r="C3" s="3">
        <v>1.2067</v>
      </c>
      <c r="D3" s="2">
        <f>(B3*(1+0.02*SQRT(B3)))^3</f>
        <v>8742388.26163609</v>
      </c>
      <c r="E3" s="4">
        <f t="shared" ref="E3:E5" si="0">1.43*10^(-14)/C3/(SQRT(D3))*10^(19)</f>
        <v>40.0794432115449</v>
      </c>
      <c r="F3" s="4">
        <f t="shared" ref="F3:F5" si="1">E3/1.6</f>
        <v>25.0496520072155</v>
      </c>
      <c r="G3" s="4">
        <f t="shared" ref="G3:G5" si="2">INT(F3)</f>
        <v>25</v>
      </c>
      <c r="H3" s="4">
        <f t="shared" ref="H3:H5" si="3">E3/G3</f>
        <v>1.60317772846179</v>
      </c>
      <c r="I3" s="9"/>
      <c r="J3" s="9"/>
    </row>
    <row r="4" spans="1:10">
      <c r="A4" s="1">
        <v>3</v>
      </c>
      <c r="B4" s="3">
        <v>160.667</v>
      </c>
      <c r="C4" s="3">
        <v>1.57</v>
      </c>
      <c r="D4" s="2">
        <f t="shared" ref="D4:D5" si="4">(B4*(1+0.02*SQRT(B4)))^3</f>
        <v>8168877.74037053</v>
      </c>
      <c r="E4" s="4">
        <f t="shared" si="0"/>
        <v>31.868027769886</v>
      </c>
      <c r="F4" s="4">
        <f t="shared" si="1"/>
        <v>19.9175173561788</v>
      </c>
      <c r="G4" s="4">
        <f t="shared" si="2"/>
        <v>19</v>
      </c>
      <c r="H4" s="4">
        <f t="shared" si="3"/>
        <v>1.67726461946769</v>
      </c>
      <c r="I4" s="9"/>
      <c r="J4" s="9"/>
    </row>
    <row r="5" spans="1:10">
      <c r="A5" s="1">
        <v>4</v>
      </c>
      <c r="B5" s="3">
        <v>173.667</v>
      </c>
      <c r="C5" s="3">
        <v>1.953</v>
      </c>
      <c r="D5" s="2">
        <f t="shared" si="4"/>
        <v>10566842.5996449</v>
      </c>
      <c r="E5" s="4">
        <f t="shared" si="0"/>
        <v>22.5248120055211</v>
      </c>
      <c r="F5" s="4">
        <f t="shared" si="1"/>
        <v>14.0780075034507</v>
      </c>
      <c r="G5" s="4">
        <f t="shared" si="2"/>
        <v>14</v>
      </c>
      <c r="H5" s="4">
        <f t="shared" si="3"/>
        <v>1.60891514325151</v>
      </c>
      <c r="I5" s="9"/>
      <c r="J5" s="9"/>
    </row>
    <row r="6" spans="7:10">
      <c r="G6" s="4"/>
      <c r="H6" s="4"/>
      <c r="I6" s="9"/>
      <c r="J6" s="9"/>
    </row>
    <row r="7" spans="7:10">
      <c r="G7" s="4"/>
      <c r="H7" s="4"/>
      <c r="I7" s="9"/>
      <c r="J7" s="9"/>
    </row>
    <row r="8" spans="7:10">
      <c r="G8" s="4"/>
      <c r="H8" s="4"/>
      <c r="I8" s="9"/>
      <c r="J8" s="9"/>
    </row>
    <row r="9" spans="7:10">
      <c r="G9" s="4"/>
      <c r="H9" s="4"/>
      <c r="I9" s="9"/>
      <c r="J9" s="9"/>
    </row>
    <row r="10" spans="2:10">
      <c r="B10" s="5">
        <v>74.6</v>
      </c>
      <c r="C10">
        <v>21.588</v>
      </c>
      <c r="D10">
        <f>(B10*(1+0.02*SQRT(B10)))^3</f>
        <v>669614.065011815</v>
      </c>
      <c r="E10">
        <f>1.43*10^(-14)/C10/(SQRT(D10))*10^(19)</f>
        <v>8.09489732237598</v>
      </c>
      <c r="F10" s="4">
        <f>E10/1.6</f>
        <v>5.05931082648499</v>
      </c>
      <c r="G10" s="4">
        <f t="shared" ref="G10:G13" si="5">INT(F10)</f>
        <v>5</v>
      </c>
      <c r="H10" s="4">
        <f t="shared" ref="H10:H13" si="6">E10/G10</f>
        <v>1.6189794644752</v>
      </c>
      <c r="I10" s="9">
        <f>SUM(H10:H13)/4</f>
        <v>1.76293464551556</v>
      </c>
      <c r="J10" s="9">
        <f>SQRT(((H10-$I10)^2+(H11-$I10)^2+(H12-$I10)^2+(H13-$I10)^2)/12)</f>
        <v>0.143834387110278</v>
      </c>
    </row>
    <row r="11" spans="2:10">
      <c r="B11">
        <v>27.6</v>
      </c>
      <c r="C11">
        <v>13.022</v>
      </c>
      <c r="D11">
        <f>(B11*(1+0.02*SQRT(B11)))^3</f>
        <v>28372.5433942875</v>
      </c>
      <c r="E11">
        <f>1.43*10^(-14)/C11/(SQRT(D11))*10^(19)</f>
        <v>65.1942377601922</v>
      </c>
      <c r="F11" s="4">
        <f>E11/1.6</f>
        <v>40.7463986001201</v>
      </c>
      <c r="G11" s="4">
        <f t="shared" si="5"/>
        <v>40</v>
      </c>
      <c r="H11" s="4">
        <f t="shared" si="6"/>
        <v>1.6298559440048</v>
      </c>
      <c r="I11" s="9"/>
      <c r="J11" s="9"/>
    </row>
    <row r="12" spans="2:10">
      <c r="B12">
        <v>214</v>
      </c>
      <c r="C12">
        <v>14.166</v>
      </c>
      <c r="D12">
        <f>(B12*(1+0.02*SQRT(B12)))^3</f>
        <v>21164516.4573142</v>
      </c>
      <c r="E12">
        <f>1.43*10^(-14)/C12/(SQRT(D12))*10^(19)</f>
        <v>2.19424251048911</v>
      </c>
      <c r="F12" s="4">
        <f>E12/1.6</f>
        <v>1.37140156905569</v>
      </c>
      <c r="G12" s="4">
        <f t="shared" si="5"/>
        <v>1</v>
      </c>
      <c r="H12" s="4">
        <f t="shared" si="6"/>
        <v>2.19424251048911</v>
      </c>
      <c r="I12" s="9"/>
      <c r="J12" s="9"/>
    </row>
    <row r="13" spans="2:10">
      <c r="B13">
        <v>14</v>
      </c>
      <c r="C13">
        <v>20.038</v>
      </c>
      <c r="D13">
        <f>(B13*(1+0.02*SQRT(B13)))^3</f>
        <v>3407.27558823982</v>
      </c>
      <c r="E13">
        <f>1.43*10^(-14)/C13/(SQRT(D13))*10^(19)</f>
        <v>122.258210395078</v>
      </c>
      <c r="F13" s="4">
        <f>E13/1.6</f>
        <v>76.4113814969237</v>
      </c>
      <c r="G13" s="4">
        <f t="shared" si="5"/>
        <v>76</v>
      </c>
      <c r="H13" s="4">
        <f t="shared" si="6"/>
        <v>1.60866066309313</v>
      </c>
      <c r="I13" s="9"/>
      <c r="J13" s="9"/>
    </row>
    <row r="16" spans="2:10">
      <c r="B16">
        <v>74.6</v>
      </c>
      <c r="C16">
        <v>21.588</v>
      </c>
      <c r="D16">
        <v>669614.065011815</v>
      </c>
      <c r="E16">
        <v>8.09489732237598</v>
      </c>
      <c r="F16">
        <v>5.05931082648499</v>
      </c>
      <c r="G16">
        <v>5</v>
      </c>
      <c r="H16">
        <v>1.6189794644752</v>
      </c>
      <c r="I16" s="8">
        <v>1.76293464551556</v>
      </c>
      <c r="J16" s="8">
        <v>0.143834387110278</v>
      </c>
    </row>
    <row r="17" spans="2:10">
      <c r="B17">
        <v>27.6</v>
      </c>
      <c r="C17">
        <v>13.022</v>
      </c>
      <c r="D17">
        <v>28372.5433942875</v>
      </c>
      <c r="E17">
        <v>65.1942377601922</v>
      </c>
      <c r="F17">
        <v>40.7463986001201</v>
      </c>
      <c r="G17">
        <v>40</v>
      </c>
      <c r="H17">
        <v>1.6298559440048</v>
      </c>
      <c r="I17" s="8"/>
      <c r="J17" s="8"/>
    </row>
    <row r="18" spans="2:10">
      <c r="B18">
        <v>214</v>
      </c>
      <c r="C18">
        <v>14.166</v>
      </c>
      <c r="D18">
        <v>21164516.4573142</v>
      </c>
      <c r="E18">
        <v>2.19424251048911</v>
      </c>
      <c r="F18">
        <v>1.37140156905569</v>
      </c>
      <c r="G18">
        <v>1</v>
      </c>
      <c r="H18">
        <v>2.19424251048911</v>
      </c>
      <c r="I18" s="8"/>
      <c r="J18" s="8"/>
    </row>
    <row r="19" spans="2:10">
      <c r="B19">
        <v>14</v>
      </c>
      <c r="C19">
        <v>20.038</v>
      </c>
      <c r="D19">
        <v>3407.27558823982</v>
      </c>
      <c r="E19">
        <v>122.258210395078</v>
      </c>
      <c r="F19">
        <v>76.4113814969237</v>
      </c>
      <c r="G19">
        <v>76</v>
      </c>
      <c r="H19">
        <v>1.60866066309313</v>
      </c>
      <c r="I19" s="8"/>
      <c r="J19" s="8"/>
    </row>
    <row r="24" spans="2:5">
      <c r="B24">
        <v>74.6</v>
      </c>
      <c r="C24">
        <v>27.6</v>
      </c>
      <c r="D24">
        <v>214</v>
      </c>
      <c r="E24">
        <v>14</v>
      </c>
    </row>
    <row r="25" spans="2:5">
      <c r="B25">
        <v>21.588</v>
      </c>
      <c r="C25">
        <v>13.022</v>
      </c>
      <c r="D25">
        <v>14.166</v>
      </c>
      <c r="E25">
        <v>20.038</v>
      </c>
    </row>
    <row r="26" spans="2:5">
      <c r="B26">
        <v>669614.065011815</v>
      </c>
      <c r="C26">
        <v>28372.5433942875</v>
      </c>
      <c r="D26">
        <v>21164516.4573142</v>
      </c>
      <c r="E26">
        <v>3407.27558823982</v>
      </c>
    </row>
    <row r="27" spans="2:5">
      <c r="B27" s="6">
        <v>8.09489732237598</v>
      </c>
      <c r="C27" s="6">
        <v>65.1942377601922</v>
      </c>
      <c r="D27" s="6">
        <v>2.19424251048911</v>
      </c>
      <c r="E27" s="6">
        <v>122.258210395078</v>
      </c>
    </row>
    <row r="28" spans="2:5">
      <c r="B28" s="7">
        <v>5.05931082648499</v>
      </c>
      <c r="C28" s="7">
        <v>40.7463986001201</v>
      </c>
      <c r="D28" s="7">
        <v>1.37140156905569</v>
      </c>
      <c r="E28" s="7">
        <v>76.4113814969237</v>
      </c>
    </row>
    <row r="29" spans="2:5">
      <c r="B29">
        <v>5</v>
      </c>
      <c r="C29">
        <v>40</v>
      </c>
      <c r="D29">
        <v>1</v>
      </c>
      <c r="E29">
        <v>76</v>
      </c>
    </row>
    <row r="30" spans="2:5">
      <c r="B30">
        <v>1.6189794644752</v>
      </c>
      <c r="C30">
        <v>1.6298559440048</v>
      </c>
      <c r="D30">
        <v>2.19424251048911</v>
      </c>
      <c r="E30">
        <v>1.60866066309313</v>
      </c>
    </row>
    <row r="31" spans="2:5">
      <c r="B31" s="8">
        <v>1.76293464551556</v>
      </c>
      <c r="C31" s="8"/>
      <c r="D31" s="8"/>
      <c r="E31" s="8"/>
    </row>
    <row r="32" spans="2:5">
      <c r="B32" s="8">
        <v>0.143834387110278</v>
      </c>
      <c r="C32" s="8"/>
      <c r="D32" s="8"/>
      <c r="E32" s="8"/>
    </row>
  </sheetData>
  <mergeCells count="10">
    <mergeCell ref="B31:E31"/>
    <mergeCell ref="B32:E32"/>
    <mergeCell ref="I2:I5"/>
    <mergeCell ref="I6:I9"/>
    <mergeCell ref="I10:I13"/>
    <mergeCell ref="I16:I19"/>
    <mergeCell ref="J2:J5"/>
    <mergeCell ref="J6:J9"/>
    <mergeCell ref="J10:J13"/>
    <mergeCell ref="J16:J1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爽YY</cp:lastModifiedBy>
  <dcterms:created xsi:type="dcterms:W3CDTF">2019-11-20T07:09:00Z</dcterms:created>
  <dcterms:modified xsi:type="dcterms:W3CDTF">2023-11-26T05:40:33Z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D333C357CCE0434F9A27221EE621DEDC_13</vt:lpwstr>
  </property>
  <property fmtid="{D5CDD505-2E9C-101B-9397-08002B2CF9AE}" pid="3" name="KSOProductBuildVer">
    <vt:lpwstr>2052-12.1.0.15712</vt:lpwstr>
  </property>
</Properties>
</file>